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Antonio Ruiz\Desktop\"/>
    </mc:Choice>
  </mc:AlternateContent>
  <xr:revisionPtr revIDLastSave="0" documentId="13_ncr:1_{4A57D3C5-2146-46AE-8637-BB529DB9148F}" xr6:coauthVersionLast="47" xr6:coauthVersionMax="47" xr10:uidLastSave="{00000000-0000-0000-0000-000000000000}"/>
  <bookViews>
    <workbookView xWindow="-110" yWindow="-110" windowWidth="19420" windowHeight="10560" activeTab="4" xr2:uid="{00000000-000D-0000-FFFF-FFFF00000000}"/>
  </bookViews>
  <sheets>
    <sheet name="1º Trimestre" sheetId="1" r:id="rId1"/>
    <sheet name="2º Trimestre" sheetId="2" r:id="rId2"/>
    <sheet name="3º Trimestre" sheetId="3" r:id="rId3"/>
    <sheet name="4º Trimestre" sheetId="4" r:id="rId4"/>
    <sheet name="Plan 2022" sheetId="7" r:id="rId5"/>
  </sheets>
  <externalReferences>
    <externalReference r:id="rId6"/>
  </externalReferences>
  <definedNames>
    <definedName name="_xlnm.Print_Area" localSheetId="4">'Plan 2022'!$A$1:$O$40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5" i="7" l="1"/>
  <c r="L35" i="7"/>
  <c r="K35" i="7"/>
  <c r="J35" i="7"/>
  <c r="I35" i="7"/>
  <c r="H35" i="7"/>
  <c r="G35" i="7"/>
  <c r="F35" i="7"/>
  <c r="E35" i="7"/>
  <c r="D35" i="7"/>
  <c r="C35" i="7"/>
  <c r="B35" i="7"/>
  <c r="M19" i="7"/>
  <c r="L19" i="7"/>
  <c r="K19" i="7"/>
  <c r="J19" i="7"/>
  <c r="I19" i="7"/>
  <c r="H19" i="7"/>
  <c r="G19" i="7"/>
  <c r="F19" i="7"/>
  <c r="E19" i="7"/>
  <c r="D19" i="7"/>
  <c r="C19" i="7"/>
  <c r="B19" i="7"/>
  <c r="M18" i="7"/>
  <c r="L18" i="7"/>
  <c r="K18" i="7"/>
  <c r="J18" i="7"/>
  <c r="I18" i="7"/>
  <c r="H18" i="7"/>
  <c r="G18" i="7"/>
  <c r="F18" i="7"/>
  <c r="E18" i="7"/>
  <c r="D18" i="7"/>
  <c r="C18" i="7"/>
  <c r="B18" i="7"/>
  <c r="N13" i="7"/>
  <c r="M11" i="7"/>
  <c r="N5" i="7"/>
  <c r="D3" i="1"/>
  <c r="C8" i="4"/>
  <c r="F16" i="7" l="1"/>
  <c r="G16" i="7"/>
  <c r="J21" i="7"/>
  <c r="C16" i="7"/>
  <c r="F21" i="7"/>
  <c r="N23" i="7"/>
  <c r="G21" i="7"/>
  <c r="D16" i="7"/>
  <c r="L11" i="7"/>
  <c r="K16" i="7"/>
  <c r="L16" i="7"/>
  <c r="B33" i="7"/>
  <c r="D11" i="7"/>
  <c r="B16" i="7"/>
  <c r="J16" i="7"/>
  <c r="B21" i="7"/>
  <c r="F33" i="7"/>
  <c r="J33" i="7"/>
  <c r="E11" i="7"/>
  <c r="I21" i="7"/>
  <c r="I33" i="7"/>
  <c r="F11" i="7"/>
  <c r="N19" i="7"/>
  <c r="N25" i="7"/>
  <c r="N29" i="7"/>
  <c r="N31" i="7"/>
  <c r="G33" i="7"/>
  <c r="G11" i="7"/>
  <c r="E16" i="7"/>
  <c r="M16" i="7"/>
  <c r="C21" i="7"/>
  <c r="K21" i="7"/>
  <c r="C33" i="7"/>
  <c r="K33" i="7"/>
  <c r="H11" i="7"/>
  <c r="D21" i="7"/>
  <c r="L21" i="7"/>
  <c r="N27" i="7"/>
  <c r="N30" i="7"/>
  <c r="D33" i="7"/>
  <c r="L33" i="7"/>
  <c r="N35" i="7"/>
  <c r="I11" i="7"/>
  <c r="E21" i="7"/>
  <c r="M21" i="7"/>
  <c r="E33" i="7"/>
  <c r="M33" i="7"/>
  <c r="B11" i="7"/>
  <c r="B37" i="7" s="1"/>
  <c r="J11" i="7"/>
  <c r="N14" i="7"/>
  <c r="H16" i="7"/>
  <c r="N26" i="7"/>
  <c r="C11" i="7"/>
  <c r="K11" i="7"/>
  <c r="I16" i="7"/>
  <c r="N6" i="7"/>
  <c r="N7" i="7" s="1"/>
  <c r="H21" i="7"/>
  <c r="H33" i="7"/>
  <c r="N18" i="7"/>
  <c r="N24" i="7"/>
  <c r="N28" i="7"/>
  <c r="E18" i="4"/>
  <c r="D18" i="4"/>
  <c r="C18" i="4"/>
  <c r="E8" i="4"/>
  <c r="D8" i="4"/>
  <c r="E18" i="3"/>
  <c r="D18" i="3"/>
  <c r="C18" i="3"/>
  <c r="E8" i="3"/>
  <c r="D8" i="3"/>
  <c r="C8" i="3"/>
  <c r="E18" i="2"/>
  <c r="D18" i="2"/>
  <c r="C18" i="2"/>
  <c r="E8" i="2"/>
  <c r="D8" i="2"/>
  <c r="C8" i="2"/>
  <c r="E18" i="1"/>
  <c r="D18" i="1"/>
  <c r="C18" i="1"/>
  <c r="E8" i="1"/>
  <c r="D8" i="1"/>
  <c r="C8" i="1"/>
  <c r="F37" i="7" l="1"/>
  <c r="F39" i="7" s="1"/>
  <c r="O28" i="7"/>
  <c r="O18" i="7"/>
  <c r="C37" i="7"/>
  <c r="N21" i="7"/>
  <c r="O21" i="7" s="1"/>
  <c r="N16" i="7"/>
  <c r="O16" i="7" s="1"/>
  <c r="K37" i="7"/>
  <c r="O31" i="7"/>
  <c r="L37" i="7"/>
  <c r="O14" i="7"/>
  <c r="I37" i="7"/>
  <c r="O30" i="7"/>
  <c r="O26" i="7"/>
  <c r="J37" i="7"/>
  <c r="O24" i="7"/>
  <c r="O27" i="7"/>
  <c r="D37" i="7"/>
  <c r="N11" i="7"/>
  <c r="O11" i="7" s="1"/>
  <c r="M37" i="7"/>
  <c r="O25" i="7"/>
  <c r="O23" i="7"/>
  <c r="O29" i="7"/>
  <c r="N33" i="7"/>
  <c r="O33" i="7" s="1"/>
  <c r="E37" i="7"/>
  <c r="O13" i="7"/>
  <c r="O35" i="7"/>
  <c r="H37" i="7"/>
  <c r="G37" i="7"/>
  <c r="O19" i="7"/>
  <c r="C19" i="1"/>
  <c r="D19" i="1" s="1"/>
  <c r="E3" i="1" s="1"/>
  <c r="E19" i="1" s="1"/>
  <c r="C3" i="2" s="1"/>
  <c r="C19" i="2" s="1"/>
  <c r="D3" i="2" s="1"/>
  <c r="D19" i="2" s="1"/>
  <c r="E3" i="2" s="1"/>
  <c r="E19" i="2" s="1"/>
  <c r="C3" i="3" s="1"/>
  <c r="C19" i="3" s="1"/>
  <c r="D3" i="3" s="1"/>
  <c r="D19" i="3" s="1"/>
  <c r="E3" i="3" s="1"/>
  <c r="E19" i="3" s="1"/>
  <c r="C3" i="4" s="1"/>
  <c r="C19" i="4" s="1"/>
  <c r="D3" i="4" s="1"/>
  <c r="D19" i="4" s="1"/>
  <c r="E3" i="4" s="1"/>
  <c r="E19" i="4" s="1"/>
  <c r="M39" i="7" l="1"/>
  <c r="I39" i="7"/>
  <c r="C39" i="7"/>
  <c r="H39" i="7"/>
  <c r="K39" i="7"/>
  <c r="N37" i="7"/>
  <c r="O37" i="7" s="1"/>
  <c r="B39" i="7"/>
  <c r="G39" i="7"/>
  <c r="D39" i="7"/>
  <c r="E39" i="7"/>
  <c r="J39" i="7"/>
  <c r="L39" i="7"/>
  <c r="N39" i="7" l="1"/>
  <c r="O39" i="7" s="1"/>
</calcChain>
</file>

<file path=xl/sharedStrings.xml><?xml version="1.0" encoding="utf-8"?>
<sst xmlns="http://schemas.openxmlformats.org/spreadsheetml/2006/main" count="129" uniqueCount="60">
  <si>
    <t>Partidas/mes</t>
  </si>
  <si>
    <t>Enero</t>
  </si>
  <si>
    <t>Febrero</t>
  </si>
  <si>
    <t>Marzo</t>
  </si>
  <si>
    <t>Saldo Inicial</t>
  </si>
  <si>
    <t>Ingresos</t>
  </si>
  <si>
    <t>Ventas</t>
  </si>
  <si>
    <t>Otros ingresos</t>
  </si>
  <si>
    <t>IVA Repercutido</t>
  </si>
  <si>
    <t xml:space="preserve">Suma Ingresos </t>
  </si>
  <si>
    <t>Gastos</t>
  </si>
  <si>
    <t>Alquileres</t>
  </si>
  <si>
    <t>Seguros</t>
  </si>
  <si>
    <t>Salario y S. Social</t>
  </si>
  <si>
    <t>IVA Soportado</t>
  </si>
  <si>
    <t>Suma Gastos</t>
  </si>
  <si>
    <t>TOTAL Tesorería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</si>
  <si>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</si>
  <si>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</si>
  <si>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</si>
  <si>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</si>
  <si>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</si>
  <si>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</si>
  <si>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</si>
  <si>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</si>
  <si>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</si>
  <si>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Necesidades de  Financiación</t>
  </si>
  <si>
    <t>MES</t>
  </si>
  <si>
    <t>TOTAL</t>
  </si>
  <si>
    <t>Ventas %</t>
  </si>
  <si>
    <t>COSTES DE EXPLOTACIÓN</t>
  </si>
  <si>
    <t>PERSONAL</t>
  </si>
  <si>
    <t>Seguridad Social</t>
    <phoneticPr fontId="2" type="noConversion"/>
  </si>
  <si>
    <t>Teléfono/ADSL</t>
    <phoneticPr fontId="2" type="noConversion"/>
  </si>
  <si>
    <t>Informática</t>
    <phoneticPr fontId="2" type="noConversion"/>
  </si>
  <si>
    <t>Agua</t>
    <phoneticPr fontId="2" type="noConversion"/>
  </si>
  <si>
    <t>Luz</t>
    <phoneticPr fontId="2" type="noConversion"/>
  </si>
  <si>
    <t>Varios</t>
    <phoneticPr fontId="2" type="noConversion"/>
  </si>
  <si>
    <t>COSTES FIJOS</t>
  </si>
  <si>
    <t>TOTAL COSTES</t>
  </si>
  <si>
    <t>BENEFICIO NETO EXPLOTACIÓN</t>
  </si>
  <si>
    <t>Plan 2022</t>
  </si>
  <si>
    <t xml:space="preserve">Empresa:  </t>
  </si>
  <si>
    <t xml:space="preserve">El Gato con Botas ( EGcB) </t>
  </si>
  <si>
    <t>Ventas sin IVA</t>
  </si>
  <si>
    <t xml:space="preserve">Ventas con IVA </t>
  </si>
  <si>
    <t xml:space="preserve">Sueldos y Salarios </t>
  </si>
  <si>
    <t>Proveedor de comida: Caperusita SA</t>
  </si>
  <si>
    <t>COMPRAS DE MERCADERÍAS.</t>
  </si>
  <si>
    <t xml:space="preserve">Otros Proveedores ( Gastos) </t>
  </si>
  <si>
    <t xml:space="preserve">Compras de Mercaderías </t>
  </si>
  <si>
    <t>Publicidad LA Ratita Presumida SL</t>
  </si>
  <si>
    <t xml:space="preserve">Prestamos </t>
  </si>
  <si>
    <t>Suministros ( Luz , Agua , Telefóno e informática )</t>
  </si>
  <si>
    <r>
      <t xml:space="preserve">Impuestos ( </t>
    </r>
    <r>
      <rPr>
        <sz val="9"/>
        <color theme="1"/>
        <rFont val="Calibri"/>
        <family val="2"/>
      </rPr>
      <t>Iva repercutido -Iva soportado mes anterior</t>
    </r>
    <r>
      <rPr>
        <sz val="12"/>
        <color theme="1"/>
        <rFont val="Calibri"/>
        <family val="2"/>
      </rPr>
      <t xml:space="preserve">) </t>
    </r>
  </si>
  <si>
    <t>Envases Los Enanitos del Bosque SA</t>
  </si>
  <si>
    <t xml:space="preserve">Reparaciones: El leñador del Bosque </t>
  </si>
  <si>
    <t>Proveedor de Bebidas: La Abeja Maya SL</t>
  </si>
  <si>
    <t xml:space="preserve">Seguros. </t>
  </si>
  <si>
    <t>Alquileres. EL Palacio de Cristal. 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</si>
</sst>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[$-C0A]mmmm\-yy;@"/>
  </numFmts>
  <fonts count="18" x14ac:knownFonts="1">
    <font>
      <sz val="10"/>
      <color rgb="FF000000"/>
      <name val="Arial"/>
    </font>
    <font>
      <b/>
      <sz val="12"/>
      <color rgb="FFFFFFFF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  <scheme val="minor"/>
    </font>
    <font>
      <sz val="10"/>
      <color rgb="FF000000"/>
      <name val="Calibri"/>
      <family val="2"/>
    </font>
    <font>
      <sz val="12"/>
      <color rgb="FF000000"/>
      <name val="Arial"/>
      <family val="2"/>
    </font>
    <font>
      <sz val="10"/>
      <name val="Arial"/>
      <family val="2"/>
    </font>
    <font>
      <b/>
      <sz val="16"/>
      <color indexed="56"/>
      <name val="Times New Roman"/>
      <family val="1"/>
    </font>
    <font>
      <sz val="10"/>
      <color indexed="56"/>
      <name val="Arial"/>
      <family val="2"/>
    </font>
    <font>
      <b/>
      <sz val="12"/>
      <color indexed="56"/>
      <name val="Arial"/>
      <family val="2"/>
    </font>
    <font>
      <b/>
      <sz val="10"/>
      <color indexed="56"/>
      <name val="Times New Roman"/>
      <family val="1"/>
    </font>
    <font>
      <b/>
      <sz val="10"/>
      <name val="Tahoma"/>
      <family val="2"/>
    </font>
    <font>
      <b/>
      <sz val="10"/>
      <color indexed="56"/>
      <name val="Arial"/>
      <family val="2"/>
    </font>
    <font>
      <sz val="10"/>
      <color indexed="56"/>
      <name val="Times New Roman"/>
      <family val="1"/>
    </font>
    <font>
      <b/>
      <sz val="10"/>
      <name val="Times New Roman"/>
      <family val="1"/>
    </font>
    <font>
      <sz val="9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49B73"/>
        <bgColor rgb="FF0066CC"/>
      </patternFill>
    </fill>
    <fill>
      <patternFill patternType="solid">
        <fgColor rgb="FF34BC99"/>
        <bgColor rgb="FF6D9EEB"/>
      </patternFill>
    </fill>
    <fill>
      <patternFill patternType="solid">
        <fgColor rgb="FF79D9C1"/>
        <bgColor rgb="FFC9DAF8"/>
      </patternFill>
    </fill>
    <fill>
      <patternFill patternType="solid">
        <fgColor rgb="FFDEF8F3"/>
        <bgColor rgb="FFEFEFEF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8" fillId="0" borderId="0"/>
    <xf numFmtId="9" fontId="8" fillId="0" borderId="0" applyFont="0" applyFill="0" applyBorder="0" applyAlignment="0" applyProtection="0"/>
  </cellStyleXfs>
  <cellXfs count="68">
    <xf numFmtId="0" fontId="0" fillId="0" borderId="0" xfId="0" applyFont="1" applyAlignment="1"/>
    <xf numFmtId="164" fontId="3" fillId="0" borderId="0" xfId="0" applyNumberFormat="1" applyFont="1" applyAlignment="1">
      <alignment horizontal="right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164" fontId="1" fillId="4" borderId="1" xfId="0" applyNumberFormat="1" applyFont="1" applyFill="1" applyBorder="1" applyAlignment="1">
      <alignment horizontal="right"/>
    </xf>
    <xf numFmtId="0" fontId="6" fillId="0" borderId="0" xfId="0" applyFont="1" applyAlignment="1"/>
    <xf numFmtId="0" fontId="2" fillId="5" borderId="1" xfId="0" applyFont="1" applyFill="1" applyBorder="1" applyAlignment="1"/>
    <xf numFmtId="0" fontId="2" fillId="6" borderId="1" xfId="0" applyFont="1" applyFill="1" applyBorder="1" applyAlignment="1">
      <alignment wrapText="1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/>
    <xf numFmtId="164" fontId="1" fillId="4" borderId="1" xfId="0" applyNumberFormat="1" applyFont="1" applyFill="1" applyBorder="1" applyAlignment="1"/>
    <xf numFmtId="164" fontId="1" fillId="4" borderId="1" xfId="0" applyNumberFormat="1" applyFont="1" applyFill="1" applyBorder="1"/>
    <xf numFmtId="164" fontId="4" fillId="0" borderId="0" xfId="0" applyNumberFormat="1" applyFont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7" fillId="0" borderId="0" xfId="0" applyFont="1" applyAlignment="1"/>
    <xf numFmtId="4" fontId="9" fillId="0" borderId="0" xfId="2" applyNumberFormat="1" applyFont="1" applyAlignment="1">
      <alignment horizontal="right"/>
    </xf>
    <xf numFmtId="4" fontId="10" fillId="0" borderId="0" xfId="2" applyNumberFormat="1" applyFont="1"/>
    <xf numFmtId="4" fontId="11" fillId="0" borderId="0" xfId="2" applyNumberFormat="1" applyFont="1"/>
    <xf numFmtId="4" fontId="10" fillId="0" borderId="0" xfId="2" applyNumberFormat="1" applyFont="1" applyAlignment="1">
      <alignment horizontal="center"/>
    </xf>
    <xf numFmtId="4" fontId="12" fillId="0" borderId="2" xfId="2" applyNumberFormat="1" applyFont="1" applyBorder="1" applyAlignment="1">
      <alignment horizontal="center"/>
    </xf>
    <xf numFmtId="165" fontId="13" fillId="2" borderId="3" xfId="2" applyNumberFormat="1" applyFont="1" applyFill="1" applyBorder="1" applyAlignment="1">
      <alignment horizontal="center" vertical="distributed"/>
    </xf>
    <xf numFmtId="165" fontId="13" fillId="2" borderId="2" xfId="2" applyNumberFormat="1" applyFont="1" applyFill="1" applyBorder="1" applyAlignment="1">
      <alignment horizontal="center" vertical="distributed"/>
    </xf>
    <xf numFmtId="4" fontId="14" fillId="0" borderId="2" xfId="2" applyNumberFormat="1" applyFont="1" applyBorder="1" applyAlignment="1">
      <alignment horizontal="center" vertical="center"/>
    </xf>
    <xf numFmtId="4" fontId="15" fillId="0" borderId="4" xfId="2" applyNumberFormat="1" applyFont="1" applyBorder="1"/>
    <xf numFmtId="4" fontId="10" fillId="0" borderId="5" xfId="2" applyNumberFormat="1" applyFont="1" applyBorder="1" applyAlignment="1">
      <alignment horizontal="right"/>
    </xf>
    <xf numFmtId="4" fontId="10" fillId="0" borderId="6" xfId="2" applyNumberFormat="1" applyFont="1" applyBorder="1"/>
    <xf numFmtId="4" fontId="10" fillId="0" borderId="7" xfId="2" applyNumberFormat="1" applyFont="1" applyBorder="1"/>
    <xf numFmtId="4" fontId="12" fillId="7" borderId="8" xfId="2" applyNumberFormat="1" applyFont="1" applyFill="1" applyBorder="1"/>
    <xf numFmtId="4" fontId="12" fillId="7" borderId="1" xfId="2" applyNumberFormat="1" applyFont="1" applyFill="1" applyBorder="1"/>
    <xf numFmtId="4" fontId="12" fillId="7" borderId="9" xfId="2" applyNumberFormat="1" applyFont="1" applyFill="1" applyBorder="1"/>
    <xf numFmtId="9" fontId="12" fillId="7" borderId="10" xfId="3" applyFont="1" applyFill="1" applyBorder="1" applyProtection="1"/>
    <xf numFmtId="4" fontId="15" fillId="0" borderId="11" xfId="2" applyNumberFormat="1" applyFont="1" applyBorder="1"/>
    <xf numFmtId="10" fontId="15" fillId="0" borderId="12" xfId="3" applyNumberFormat="1" applyFont="1" applyBorder="1" applyProtection="1"/>
    <xf numFmtId="10" fontId="15" fillId="0" borderId="13" xfId="3" applyNumberFormat="1" applyFont="1" applyBorder="1" applyProtection="1"/>
    <xf numFmtId="4" fontId="10" fillId="0" borderId="14" xfId="2" applyNumberFormat="1" applyFont="1" applyBorder="1"/>
    <xf numFmtId="4" fontId="15" fillId="0" borderId="15" xfId="2" applyNumberFormat="1" applyFont="1" applyBorder="1"/>
    <xf numFmtId="4" fontId="15" fillId="0" borderId="16" xfId="2" applyNumberFormat="1" applyFont="1" applyBorder="1"/>
    <xf numFmtId="4" fontId="12" fillId="0" borderId="6" xfId="2" applyNumberFormat="1" applyFont="1" applyBorder="1"/>
    <xf numFmtId="4" fontId="12" fillId="0" borderId="17" xfId="2" applyNumberFormat="1" applyFont="1" applyBorder="1"/>
    <xf numFmtId="4" fontId="12" fillId="0" borderId="5" xfId="2" applyNumberFormat="1" applyFont="1" applyBorder="1"/>
    <xf numFmtId="4" fontId="12" fillId="0" borderId="7" xfId="2" applyNumberFormat="1" applyFont="1" applyBorder="1"/>
    <xf numFmtId="4" fontId="12" fillId="0" borderId="9" xfId="2" applyNumberFormat="1" applyFont="1" applyBorder="1"/>
    <xf numFmtId="4" fontId="12" fillId="0" borderId="18" xfId="2" applyNumberFormat="1" applyFont="1" applyBorder="1"/>
    <xf numFmtId="4" fontId="12" fillId="0" borderId="1" xfId="2" applyNumberFormat="1" applyFont="1" applyBorder="1"/>
    <xf numFmtId="4" fontId="12" fillId="0" borderId="10" xfId="2" applyNumberFormat="1" applyFont="1" applyBorder="1"/>
    <xf numFmtId="4" fontId="12" fillId="8" borderId="9" xfId="2" applyNumberFormat="1" applyFont="1" applyFill="1" applyBorder="1"/>
    <xf numFmtId="4" fontId="12" fillId="8" borderId="18" xfId="2" applyNumberFormat="1" applyFont="1" applyFill="1" applyBorder="1"/>
    <xf numFmtId="4" fontId="12" fillId="8" borderId="1" xfId="2" applyNumberFormat="1" applyFont="1" applyFill="1" applyBorder="1"/>
    <xf numFmtId="10" fontId="12" fillId="8" borderId="10" xfId="3" applyNumberFormat="1" applyFont="1" applyFill="1" applyBorder="1" applyProtection="1"/>
    <xf numFmtId="4" fontId="15" fillId="0" borderId="9" xfId="2" applyNumberFormat="1" applyFont="1" applyBorder="1"/>
    <xf numFmtId="4" fontId="15" fillId="0" borderId="18" xfId="2" applyNumberFormat="1" applyFont="1" applyBorder="1"/>
    <xf numFmtId="10" fontId="15" fillId="0" borderId="10" xfId="3" applyNumberFormat="1" applyFont="1" applyBorder="1" applyProtection="1"/>
    <xf numFmtId="4" fontId="15" fillId="0" borderId="1" xfId="2" applyNumberFormat="1" applyFont="1" applyBorder="1"/>
    <xf numFmtId="4" fontId="15" fillId="0" borderId="10" xfId="2" applyNumberFormat="1" applyFont="1" applyBorder="1"/>
    <xf numFmtId="4" fontId="12" fillId="8" borderId="13" xfId="2" applyNumberFormat="1" applyFont="1" applyFill="1" applyBorder="1"/>
    <xf numFmtId="4" fontId="12" fillId="8" borderId="19" xfId="2" applyNumberFormat="1" applyFont="1" applyFill="1" applyBorder="1"/>
    <xf numFmtId="4" fontId="12" fillId="8" borderId="12" xfId="2" applyNumberFormat="1" applyFont="1" applyFill="1" applyBorder="1"/>
    <xf numFmtId="10" fontId="12" fillId="8" borderId="14" xfId="3" applyNumberFormat="1" applyFont="1" applyFill="1" applyBorder="1" applyProtection="1"/>
    <xf numFmtId="4" fontId="15" fillId="0" borderId="0" xfId="2" applyNumberFormat="1" applyFont="1"/>
    <xf numFmtId="4" fontId="16" fillId="9" borderId="20" xfId="2" applyNumberFormat="1" applyFont="1" applyFill="1" applyBorder="1"/>
    <xf numFmtId="4" fontId="16" fillId="9" borderId="21" xfId="2" applyNumberFormat="1" applyFont="1" applyFill="1" applyBorder="1"/>
    <xf numFmtId="10" fontId="16" fillId="9" borderId="21" xfId="3" applyNumberFormat="1" applyFont="1" applyFill="1" applyBorder="1" applyProtection="1"/>
    <xf numFmtId="4" fontId="9" fillId="0" borderId="0" xfId="2" applyNumberFormat="1" applyFont="1" applyAlignment="1" applyProtection="1">
      <protection locked="0"/>
    </xf>
    <xf numFmtId="0" fontId="4" fillId="0" borderId="0" xfId="0" applyFont="1" applyFill="1" applyBorder="1" applyAlignment="1"/>
    <xf numFmtId="0" fontId="4" fillId="0" borderId="22" xfId="0" applyFont="1" applyBorder="1" applyAlignment="1"/>
    <xf numFmtId="164" fontId="4" fillId="0" borderId="22" xfId="0" applyNumberFormat="1" applyFont="1" applyBorder="1" applyAlignment="1">
      <alignment horizontal="right"/>
    </xf>
  </cellXfs>
  <cellStyles count="4">
    <cellStyle name="Normal" xfId="0" builtinId="0"/>
    <cellStyle name="Normal 2" xfId="1" xr:uid="{AAA771FB-785F-4EFB-BBDA-502B42E39A20}"/>
    <cellStyle name="Normal 2 2" xfId="2" xr:uid="{8C410D50-06BA-4BAE-A78F-FDDB83829178}"/>
    <cellStyle name="Porcentaje 2" xfId="3" xr:uid="{BA0FAB3C-5B00-4984-BEB1-681349E040C9}"/>
  </cellStyles>
  <dxfs count="2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colors>
    <mruColors>
      <color rgb="FFDEF8F3"/>
      <color rgb="FF79D9C1"/>
      <color rgb="FF34BC99"/>
      <color rgb="FF049B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sktop/Caceres/cuentas%20explotaci&#243;n%20pilar,%20todo%20metido/Plan%20de%20Negocio%202022%20CACERES%20100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2022"/>
      <sheetName val="Plan 2022 Restalia"/>
      <sheetName val="Ventas dia a dia"/>
      <sheetName val=" Coste de Personal"/>
      <sheetName val="Plan Contratación "/>
      <sheetName val="Materia Prima"/>
      <sheetName val="Costes Directos Operacionales"/>
      <sheetName val="Otros Costes de Gestión"/>
      <sheetName val="Gts. no afecto a la explotación"/>
      <sheetName val="Cierre anual 2020"/>
      <sheetName val="Análisis propuestas Renovación"/>
    </sheetNames>
    <sheetDataSet>
      <sheetData sheetId="0"/>
      <sheetData sheetId="1"/>
      <sheetData sheetId="2"/>
      <sheetData sheetId="3">
        <row r="24">
          <cell r="J24">
            <v>11357.37166666667</v>
          </cell>
        </row>
      </sheetData>
      <sheetData sheetId="4"/>
      <sheetData sheetId="5">
        <row r="6">
          <cell r="C6">
            <v>43325.59</v>
          </cell>
          <cell r="D6">
            <v>42768.704799999992</v>
          </cell>
          <cell r="E6">
            <v>47145.02399999999</v>
          </cell>
          <cell r="F6">
            <v>50540.257600000012</v>
          </cell>
          <cell r="G6">
            <v>57722.5985</v>
          </cell>
          <cell r="H6">
            <v>54634.962</v>
          </cell>
          <cell r="I6">
            <v>40347.644999999997</v>
          </cell>
          <cell r="J6">
            <v>45480.06</v>
          </cell>
          <cell r="K6">
            <v>59209.47709090908</v>
          </cell>
          <cell r="L6">
            <v>54131.7978</v>
          </cell>
          <cell r="M6">
            <v>48135.3704</v>
          </cell>
          <cell r="N6">
            <v>56599.006199999996</v>
          </cell>
        </row>
        <row r="7">
          <cell r="C7">
            <v>0.1966</v>
          </cell>
          <cell r="D7">
            <v>0.1966</v>
          </cell>
          <cell r="E7">
            <v>0.1966</v>
          </cell>
          <cell r="F7">
            <v>0.1966</v>
          </cell>
          <cell r="G7">
            <v>0.1966</v>
          </cell>
          <cell r="H7">
            <v>0.1966</v>
          </cell>
          <cell r="I7">
            <v>0.1966</v>
          </cell>
          <cell r="J7">
            <v>0.1966</v>
          </cell>
          <cell r="K7">
            <v>0.1966</v>
          </cell>
          <cell r="L7">
            <v>0.1966</v>
          </cell>
          <cell r="M7">
            <v>0.1966</v>
          </cell>
          <cell r="N7">
            <v>0.1966</v>
          </cell>
        </row>
        <row r="8">
          <cell r="C8">
            <v>0.105</v>
          </cell>
          <cell r="D8">
            <v>0.105</v>
          </cell>
          <cell r="E8">
            <v>0.105</v>
          </cell>
          <cell r="F8">
            <v>0.105</v>
          </cell>
          <cell r="G8">
            <v>0.105</v>
          </cell>
          <cell r="H8">
            <v>0.105</v>
          </cell>
          <cell r="I8">
            <v>0.105</v>
          </cell>
          <cell r="J8">
            <v>0.105</v>
          </cell>
          <cell r="K8">
            <v>0.105</v>
          </cell>
          <cell r="L8">
            <v>0.105</v>
          </cell>
          <cell r="M8">
            <v>0.105</v>
          </cell>
          <cell r="N8">
            <v>0.105</v>
          </cell>
        </row>
      </sheetData>
      <sheetData sheetId="6">
        <row r="7">
          <cell r="C7">
            <v>714.87223499999993</v>
          </cell>
        </row>
      </sheetData>
      <sheetData sheetId="7">
        <row r="11">
          <cell r="C11">
            <v>3032.7912999999999</v>
          </cell>
        </row>
        <row r="15">
          <cell r="C15">
            <v>3785.1</v>
          </cell>
          <cell r="D15">
            <v>3785.1</v>
          </cell>
          <cell r="E15">
            <v>3785.1</v>
          </cell>
          <cell r="F15">
            <v>3785.1</v>
          </cell>
          <cell r="G15">
            <v>3785.1</v>
          </cell>
          <cell r="H15">
            <v>3785.1</v>
          </cell>
          <cell r="I15">
            <v>3785.1</v>
          </cell>
          <cell r="J15">
            <v>3785.1</v>
          </cell>
          <cell r="K15">
            <v>3785.1</v>
          </cell>
          <cell r="L15">
            <v>3785.1</v>
          </cell>
          <cell r="M15">
            <v>3785.1</v>
          </cell>
          <cell r="N15">
            <v>3785.1</v>
          </cell>
        </row>
        <row r="16">
          <cell r="C16">
            <v>450</v>
          </cell>
          <cell r="D16">
            <v>450</v>
          </cell>
          <cell r="E16">
            <v>450</v>
          </cell>
          <cell r="F16">
            <v>450</v>
          </cell>
          <cell r="G16">
            <v>450</v>
          </cell>
          <cell r="H16">
            <v>450</v>
          </cell>
          <cell r="I16">
            <v>450</v>
          </cell>
          <cell r="J16">
            <v>450</v>
          </cell>
          <cell r="K16">
            <v>450</v>
          </cell>
          <cell r="L16">
            <v>450</v>
          </cell>
          <cell r="M16">
            <v>450</v>
          </cell>
          <cell r="N16">
            <v>450</v>
          </cell>
        </row>
      </sheetData>
      <sheetData sheetId="8">
        <row r="10">
          <cell r="C10">
            <v>1873.08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E21"/>
  <sheetViews>
    <sheetView workbookViewId="0">
      <selection activeCell="B14" sqref="B14:D14"/>
    </sheetView>
  </sheetViews>
  <sheetFormatPr baseColWidth="10" defaultColWidth="14.453125" defaultRowHeight="15.75" customHeight="1" x14ac:dyDescent="0.25"/>
  <cols>
    <col min="1" max="1" width="1.7265625" customWidth="1"/>
    <col min="2" max="2" width="45.1796875" bestFit="1" customWidth="1"/>
    <col min="3" max="3" width="17.08984375" customWidth="1"/>
    <col min="4" max="4" width="17" customWidth="1"/>
    <col min="5" max="5" width="16.7265625" customWidth="1"/>
  </cols>
  <sheetData>
    <row r="1" spans="2:5" ht="9.5" customHeight="1" x14ac:dyDescent="0.25"/>
    <row r="2" spans="2:5" ht="15.5" x14ac:dyDescent="0.35">
      <c r="B2" s="2" t="s">
        <v>0</v>
      </c>
      <c r="C2" s="2" t="s">
        <v>1</v>
      </c>
      <c r="D2" s="2" t="s">
        <v>2</v>
      </c>
      <c r="E2" s="2" t="s">
        <v>3</v>
      </c>
    </row>
    <row r="3" spans="2:5" ht="15.5" x14ac:dyDescent="0.35">
      <c r="B3" s="3" t="s">
        <v>4</v>
      </c>
      <c r="C3" s="4"/>
      <c r="D3" s="4">
        <f>C19</f>
        <v>0</v>
      </c>
      <c r="E3" s="4">
        <f t="shared" ref="E3" si="0">D19</f>
        <v>0</v>
      </c>
    </row>
    <row r="4" spans="2:5" ht="15.5" x14ac:dyDescent="0.35">
      <c r="B4" s="9" t="s">
        <v>5</v>
      </c>
      <c r="C4" s="8"/>
      <c r="D4" s="8"/>
      <c r="E4" s="8"/>
    </row>
    <row r="5" spans="2:5" ht="15.5" x14ac:dyDescent="0.35">
      <c r="B5" s="9" t="s">
        <v>6</v>
      </c>
      <c r="C5" s="8"/>
      <c r="D5" s="8"/>
      <c r="E5" s="8"/>
    </row>
    <row r="6" spans="2:5" ht="15.5" x14ac:dyDescent="0.35">
      <c r="B6" s="9" t="s">
        <v>7</v>
      </c>
      <c r="C6" s="8"/>
      <c r="D6" s="8"/>
      <c r="E6" s="8"/>
    </row>
    <row r="7" spans="2:5" ht="15.5" x14ac:dyDescent="0.35">
      <c r="B7" s="9" t="s">
        <v>8</v>
      </c>
      <c r="C7" s="8"/>
      <c r="D7" s="8"/>
      <c r="E7" s="8"/>
    </row>
    <row r="8" spans="2:5" ht="15.5" x14ac:dyDescent="0.35">
      <c r="B8" s="3" t="s">
        <v>9</v>
      </c>
      <c r="C8" s="10">
        <f t="shared" ref="C8:E8" si="1">SUM(C4:C7)</f>
        <v>0</v>
      </c>
      <c r="D8" s="11">
        <f t="shared" si="1"/>
        <v>0</v>
      </c>
      <c r="E8" s="11">
        <f t="shared" si="1"/>
        <v>0</v>
      </c>
    </row>
    <row r="9" spans="2:5" ht="15.5" x14ac:dyDescent="0.35">
      <c r="B9" s="9" t="s">
        <v>10</v>
      </c>
      <c r="C9" s="15"/>
      <c r="D9" s="15"/>
      <c r="E9" s="15"/>
    </row>
    <row r="10" spans="2:5" ht="15.5" x14ac:dyDescent="0.35">
      <c r="B10" s="9" t="s">
        <v>50</v>
      </c>
      <c r="C10" s="15"/>
      <c r="D10" s="15"/>
      <c r="E10" s="15"/>
    </row>
    <row r="11" spans="2:5" ht="15.5" x14ac:dyDescent="0.35">
      <c r="B11" s="9" t="s">
        <v>11</v>
      </c>
      <c r="C11" s="15"/>
      <c r="D11" s="15"/>
      <c r="E11" s="15"/>
    </row>
    <row r="12" spans="2:5" ht="15.5" x14ac:dyDescent="0.35">
      <c r="B12" s="9" t="s">
        <v>12</v>
      </c>
      <c r="C12" s="15"/>
      <c r="D12" s="15"/>
      <c r="E12" s="15"/>
    </row>
    <row r="13" spans="2:5" ht="15.5" x14ac:dyDescent="0.35">
      <c r="B13" s="9" t="s">
        <v>53</v>
      </c>
      <c r="C13" s="15"/>
      <c r="D13" s="15"/>
      <c r="E13" s="15"/>
    </row>
    <row r="14" spans="2:5" ht="15.5" x14ac:dyDescent="0.35">
      <c r="B14" s="66" t="s">
        <v>14</v>
      </c>
      <c r="C14" s="67"/>
      <c r="D14" s="67"/>
      <c r="E14" s="67"/>
    </row>
    <row r="15" spans="2:5" ht="15.5" x14ac:dyDescent="0.35">
      <c r="B15" s="9" t="s">
        <v>13</v>
      </c>
      <c r="C15" s="15"/>
      <c r="D15" s="15"/>
      <c r="E15" s="15"/>
    </row>
    <row r="16" spans="2:5" ht="15.5" x14ac:dyDescent="0.35">
      <c r="B16" s="65" t="s">
        <v>52</v>
      </c>
      <c r="C16" s="15"/>
      <c r="D16" s="15"/>
      <c r="E16" s="15"/>
    </row>
    <row r="17" spans="2:5" ht="15.5" x14ac:dyDescent="0.35">
      <c r="B17" s="9" t="s">
        <v>54</v>
      </c>
      <c r="C17" s="15"/>
      <c r="D17" s="15"/>
      <c r="E17" s="15"/>
    </row>
    <row r="18" spans="2:5" ht="15.5" x14ac:dyDescent="0.35">
      <c r="B18" s="3" t="s">
        <v>15</v>
      </c>
      <c r="C18" s="4">
        <f t="shared" ref="C18:E18" si="2">SUM(C9:C17)</f>
        <v>0</v>
      </c>
      <c r="D18" s="4">
        <f t="shared" si="2"/>
        <v>0</v>
      </c>
      <c r="E18" s="4">
        <f t="shared" si="2"/>
        <v>0</v>
      </c>
    </row>
    <row r="19" spans="2:5" ht="15.5" x14ac:dyDescent="0.35">
      <c r="B19" s="6" t="s">
        <v>16</v>
      </c>
      <c r="C19" s="13">
        <f t="shared" ref="C19:E19" si="3">C8-C18+C3</f>
        <v>0</v>
      </c>
      <c r="D19" s="13">
        <f t="shared" si="3"/>
        <v>0</v>
      </c>
      <c r="E19" s="13">
        <f t="shared" si="3"/>
        <v>0</v>
      </c>
    </row>
    <row r="20" spans="2:5" ht="15.5" x14ac:dyDescent="0.35">
      <c r="B20" s="7" t="s">
        <v>26</v>
      </c>
      <c r="C20" s="14"/>
      <c r="D20" s="14"/>
      <c r="E20" s="14"/>
    </row>
    <row r="21" spans="2:5" ht="15.75" customHeight="1" x14ac:dyDescent="0.35">
      <c r="C21" s="16"/>
      <c r="D21" s="16"/>
      <c r="E21" s="16"/>
    </row>
  </sheetData>
  <conditionalFormatting sqref="C8">
    <cfRule type="expression" dxfId="27" priority="1">
      <formula>"b3+b4+b5+b6"</formula>
    </cfRule>
  </conditionalFormatting>
  <conditionalFormatting sqref="D8">
    <cfRule type="expression" dxfId="26" priority="2">
      <formula>"c3+c4+c5+c6"</formula>
    </cfRule>
  </conditionalFormatting>
  <conditionalFormatting sqref="E8">
    <cfRule type="expression" dxfId="25" priority="3">
      <formula>"d3+d4+d5+d6"</formula>
    </cfRule>
  </conditionalFormatting>
  <conditionalFormatting sqref="C18">
    <cfRule type="expression" dxfId="24" priority="4">
      <formula>C9+C10+C11+C12+C13+C14+C15+C16+C17</formula>
    </cfRule>
  </conditionalFormatting>
  <conditionalFormatting sqref="D18">
    <cfRule type="expression" dxfId="23" priority="5">
      <formula>D9+D10+D11+D12+D13+D14+D15+D16+D17</formula>
    </cfRule>
  </conditionalFormatting>
  <conditionalFormatting sqref="E18">
    <cfRule type="expression" dxfId="22" priority="6">
      <formula>E9+E10+E11+E12+E13+E14+E15+E16+E17</formula>
    </cfRule>
  </conditionalFormatting>
  <conditionalFormatting sqref="D19">
    <cfRule type="expression" dxfId="21" priority="7">
      <formula>D8+D18-D3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1:E20"/>
  <sheetViews>
    <sheetView workbookViewId="0">
      <selection activeCell="B14" sqref="B14:E14"/>
    </sheetView>
  </sheetViews>
  <sheetFormatPr baseColWidth="10" defaultColWidth="14.453125" defaultRowHeight="15.75" customHeight="1" x14ac:dyDescent="0.3"/>
  <cols>
    <col min="1" max="1" width="1.90625" style="5" customWidth="1"/>
    <col min="2" max="2" width="31.36328125" style="5" customWidth="1"/>
    <col min="3" max="3" width="17.08984375" style="5" customWidth="1"/>
    <col min="4" max="4" width="17" style="5" customWidth="1"/>
    <col min="5" max="5" width="16.7265625" style="5" customWidth="1"/>
    <col min="6" max="16384" width="14.453125" style="5"/>
  </cols>
  <sheetData>
    <row r="1" spans="2:5" ht="9.5" customHeight="1" x14ac:dyDescent="0.3"/>
    <row r="2" spans="2:5" ht="15.75" customHeight="1" x14ac:dyDescent="0.35">
      <c r="B2" s="2" t="s">
        <v>0</v>
      </c>
      <c r="C2" s="2" t="s">
        <v>17</v>
      </c>
      <c r="D2" s="2" t="s">
        <v>18</v>
      </c>
      <c r="E2" s="2" t="s">
        <v>19</v>
      </c>
    </row>
    <row r="3" spans="2:5" ht="15.75" customHeight="1" x14ac:dyDescent="0.35">
      <c r="B3" s="3" t="s">
        <v>4</v>
      </c>
      <c r="C3" s="4">
        <f>'1º Trimestre'!E19</f>
        <v>0</v>
      </c>
      <c r="D3" s="4">
        <f t="shared" ref="D3:E3" si="0">C19</f>
        <v>0</v>
      </c>
      <c r="E3" s="4">
        <f t="shared" si="0"/>
        <v>0</v>
      </c>
    </row>
    <row r="4" spans="2:5" ht="15.75" customHeight="1" x14ac:dyDescent="0.35">
      <c r="B4" s="9" t="s">
        <v>5</v>
      </c>
      <c r="C4" s="8"/>
      <c r="D4" s="8"/>
      <c r="E4" s="8"/>
    </row>
    <row r="5" spans="2:5" ht="15.75" customHeight="1" x14ac:dyDescent="0.35">
      <c r="B5" s="9" t="s">
        <v>6</v>
      </c>
      <c r="C5" s="8"/>
      <c r="D5" s="8"/>
      <c r="E5" s="8"/>
    </row>
    <row r="6" spans="2:5" ht="15.75" customHeight="1" x14ac:dyDescent="0.35">
      <c r="B6" s="9" t="s">
        <v>7</v>
      </c>
      <c r="C6" s="8"/>
      <c r="D6" s="8"/>
      <c r="E6" s="8"/>
    </row>
    <row r="7" spans="2:5" ht="15.75" customHeight="1" x14ac:dyDescent="0.35">
      <c r="B7" s="9" t="s">
        <v>8</v>
      </c>
      <c r="C7" s="8"/>
      <c r="D7" s="8"/>
      <c r="E7" s="8"/>
    </row>
    <row r="8" spans="2:5" ht="15.75" customHeight="1" x14ac:dyDescent="0.35">
      <c r="B8" s="3" t="s">
        <v>9</v>
      </c>
      <c r="C8" s="10">
        <f t="shared" ref="C8:E8" si="1">SUM(C4:C7)</f>
        <v>0</v>
      </c>
      <c r="D8" s="11">
        <f t="shared" si="1"/>
        <v>0</v>
      </c>
      <c r="E8" s="11">
        <f t="shared" si="1"/>
        <v>0</v>
      </c>
    </row>
    <row r="9" spans="2:5" ht="15.75" customHeight="1" x14ac:dyDescent="0.35">
      <c r="B9" s="9" t="s">
        <v>10</v>
      </c>
      <c r="C9" s="15"/>
      <c r="D9" s="15"/>
      <c r="E9" s="15"/>
    </row>
    <row r="10" spans="2:5" ht="15.75" customHeight="1" x14ac:dyDescent="0.35">
      <c r="B10" s="9" t="s">
        <v>50</v>
      </c>
      <c r="C10" s="15"/>
      <c r="D10" s="15"/>
      <c r="E10" s="15"/>
    </row>
    <row r="11" spans="2:5" ht="15.75" customHeight="1" x14ac:dyDescent="0.35">
      <c r="B11" s="9" t="s">
        <v>11</v>
      </c>
      <c r="C11" s="15"/>
      <c r="D11" s="15"/>
      <c r="E11" s="15"/>
    </row>
    <row r="12" spans="2:5" ht="15.75" customHeight="1" x14ac:dyDescent="0.35">
      <c r="B12" s="9" t="s">
        <v>12</v>
      </c>
      <c r="C12" s="15"/>
      <c r="D12" s="15"/>
      <c r="E12" s="15"/>
    </row>
    <row r="13" spans="2:5" ht="15.75" customHeight="1" x14ac:dyDescent="0.35">
      <c r="B13" s="9" t="s">
        <v>53</v>
      </c>
      <c r="C13" s="15"/>
      <c r="D13" s="15"/>
      <c r="E13" s="15"/>
    </row>
    <row r="14" spans="2:5" ht="15.75" customHeight="1" x14ac:dyDescent="0.35">
      <c r="B14" s="66" t="s">
        <v>14</v>
      </c>
      <c r="C14" s="67"/>
      <c r="D14" s="67"/>
      <c r="E14" s="67"/>
    </row>
    <row r="15" spans="2:5" ht="15.75" customHeight="1" x14ac:dyDescent="0.35">
      <c r="B15" s="9" t="s">
        <v>13</v>
      </c>
      <c r="C15" s="15"/>
      <c r="D15" s="15"/>
      <c r="E15" s="15"/>
    </row>
    <row r="16" spans="2:5" ht="15.75" customHeight="1" x14ac:dyDescent="0.35">
      <c r="B16" s="65" t="s">
        <v>52</v>
      </c>
      <c r="C16" s="15"/>
      <c r="D16" s="15"/>
      <c r="E16" s="15"/>
    </row>
    <row r="17" spans="2:5" ht="15.75" customHeight="1" x14ac:dyDescent="0.35">
      <c r="B17" s="9" t="s">
        <v>54</v>
      </c>
      <c r="C17" s="15"/>
      <c r="D17" s="15"/>
      <c r="E17" s="15"/>
    </row>
    <row r="18" spans="2:5" ht="15.75" customHeight="1" x14ac:dyDescent="0.35">
      <c r="B18" s="3" t="s">
        <v>15</v>
      </c>
      <c r="C18" s="4">
        <f t="shared" ref="C18:E18" si="2">SUM(C9:C17)</f>
        <v>0</v>
      </c>
      <c r="D18" s="4">
        <f t="shared" si="2"/>
        <v>0</v>
      </c>
      <c r="E18" s="4">
        <f t="shared" si="2"/>
        <v>0</v>
      </c>
    </row>
    <row r="19" spans="2:5" ht="15.75" customHeight="1" x14ac:dyDescent="0.35">
      <c r="B19" s="6" t="s">
        <v>16</v>
      </c>
      <c r="C19" s="13">
        <f t="shared" ref="C19:E19" si="3">C8-C18+C3</f>
        <v>0</v>
      </c>
      <c r="D19" s="13">
        <f t="shared" si="3"/>
        <v>0</v>
      </c>
      <c r="E19" s="13">
        <f t="shared" si="3"/>
        <v>0</v>
      </c>
    </row>
    <row r="20" spans="2:5" ht="15.75" customHeight="1" x14ac:dyDescent="0.35">
      <c r="B20" s="7" t="s">
        <v>26</v>
      </c>
      <c r="C20" s="14"/>
      <c r="D20" s="14"/>
      <c r="E20" s="14"/>
    </row>
  </sheetData>
  <conditionalFormatting sqref="C8">
    <cfRule type="expression" dxfId="20" priority="1">
      <formula>"b3+b4+b5+b6"</formula>
    </cfRule>
  </conditionalFormatting>
  <conditionalFormatting sqref="D8">
    <cfRule type="expression" dxfId="19" priority="2">
      <formula>"c3+c4+c5+c6"</formula>
    </cfRule>
  </conditionalFormatting>
  <conditionalFormatting sqref="E8">
    <cfRule type="expression" dxfId="18" priority="3">
      <formula>"d3+d4+d5+d6"</formula>
    </cfRule>
  </conditionalFormatting>
  <conditionalFormatting sqref="C18">
    <cfRule type="expression" dxfId="17" priority="4">
      <formula>C9+C10+C11+C12+C13+C14+C15+C16+C17</formula>
    </cfRule>
  </conditionalFormatting>
  <conditionalFormatting sqref="D18">
    <cfRule type="expression" dxfId="16" priority="5">
      <formula>D9+D10+D11+D12+D13+D14+D15+D16+D17</formula>
    </cfRule>
  </conditionalFormatting>
  <conditionalFormatting sqref="E18">
    <cfRule type="expression" dxfId="15" priority="6">
      <formula>E9+E10+E11+E12+E13+E14+E15+E16+E17</formula>
    </cfRule>
  </conditionalFormatting>
  <conditionalFormatting sqref="D19">
    <cfRule type="expression" dxfId="14" priority="7">
      <formula>D8+D18-D3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1:E20"/>
  <sheetViews>
    <sheetView workbookViewId="0">
      <selection activeCell="B14" sqref="B14:E14"/>
    </sheetView>
  </sheetViews>
  <sheetFormatPr baseColWidth="10" defaultColWidth="14.453125" defaultRowHeight="15.75" customHeight="1" x14ac:dyDescent="0.3"/>
  <cols>
    <col min="1" max="1" width="1.90625" style="5" customWidth="1"/>
    <col min="2" max="2" width="28.453125" style="5" customWidth="1"/>
    <col min="3" max="3" width="17.08984375" style="5" customWidth="1"/>
    <col min="4" max="4" width="17" style="5" customWidth="1"/>
    <col min="5" max="5" width="16.7265625" style="5" customWidth="1"/>
    <col min="6" max="16384" width="14.453125" style="5"/>
  </cols>
  <sheetData>
    <row r="1" spans="2:5" ht="9.5" customHeight="1" x14ac:dyDescent="0.3"/>
    <row r="2" spans="2:5" ht="15.75" customHeight="1" x14ac:dyDescent="0.35">
      <c r="B2" s="2" t="s">
        <v>0</v>
      </c>
      <c r="C2" s="2" t="s">
        <v>20</v>
      </c>
      <c r="D2" s="2" t="s">
        <v>21</v>
      </c>
      <c r="E2" s="2" t="s">
        <v>22</v>
      </c>
    </row>
    <row r="3" spans="2:5" ht="15.75" customHeight="1" x14ac:dyDescent="0.35">
      <c r="B3" s="3" t="s">
        <v>4</v>
      </c>
      <c r="C3" s="4">
        <f>'2º Trimestre'!E19</f>
        <v>0</v>
      </c>
      <c r="D3" s="4">
        <f t="shared" ref="D3:E3" si="0">C19</f>
        <v>0</v>
      </c>
      <c r="E3" s="4">
        <f t="shared" si="0"/>
        <v>0</v>
      </c>
    </row>
    <row r="4" spans="2:5" ht="15.75" customHeight="1" x14ac:dyDescent="0.35">
      <c r="B4" s="9" t="s">
        <v>5</v>
      </c>
      <c r="C4" s="1"/>
      <c r="D4" s="1"/>
      <c r="E4" s="1"/>
    </row>
    <row r="5" spans="2:5" ht="15.75" customHeight="1" x14ac:dyDescent="0.35">
      <c r="B5" s="9" t="s">
        <v>6</v>
      </c>
      <c r="C5" s="1"/>
      <c r="D5" s="1"/>
      <c r="E5" s="1"/>
    </row>
    <row r="6" spans="2:5" ht="15.75" customHeight="1" x14ac:dyDescent="0.35">
      <c r="B6" s="9" t="s">
        <v>7</v>
      </c>
      <c r="C6" s="1"/>
      <c r="D6" s="1"/>
      <c r="E6" s="1"/>
    </row>
    <row r="7" spans="2:5" ht="15.75" customHeight="1" x14ac:dyDescent="0.35">
      <c r="B7" s="9" t="s">
        <v>8</v>
      </c>
      <c r="C7" s="1"/>
      <c r="D7" s="1"/>
      <c r="E7" s="1"/>
    </row>
    <row r="8" spans="2:5" ht="15.75" customHeight="1" x14ac:dyDescent="0.35">
      <c r="B8" s="3" t="s">
        <v>9</v>
      </c>
      <c r="C8" s="10">
        <f t="shared" ref="C8:E8" si="1">SUM(C4:C7)</f>
        <v>0</v>
      </c>
      <c r="D8" s="11">
        <f t="shared" si="1"/>
        <v>0</v>
      </c>
      <c r="E8" s="11">
        <f t="shared" si="1"/>
        <v>0</v>
      </c>
    </row>
    <row r="9" spans="2:5" ht="15.75" customHeight="1" x14ac:dyDescent="0.35">
      <c r="B9" s="9" t="s">
        <v>10</v>
      </c>
      <c r="C9" s="12"/>
      <c r="D9" s="12"/>
      <c r="E9" s="12"/>
    </row>
    <row r="10" spans="2:5" ht="15.75" customHeight="1" x14ac:dyDescent="0.35">
      <c r="B10" s="9" t="s">
        <v>50</v>
      </c>
      <c r="C10" s="12"/>
      <c r="D10" s="12"/>
      <c r="E10" s="12"/>
    </row>
    <row r="11" spans="2:5" ht="15.75" customHeight="1" x14ac:dyDescent="0.35">
      <c r="B11" s="9" t="s">
        <v>11</v>
      </c>
      <c r="C11" s="12"/>
      <c r="D11" s="12"/>
      <c r="E11" s="12"/>
    </row>
    <row r="12" spans="2:5" ht="15.75" customHeight="1" x14ac:dyDescent="0.35">
      <c r="B12" s="9" t="s">
        <v>12</v>
      </c>
      <c r="C12" s="12"/>
      <c r="D12" s="12"/>
      <c r="E12" s="12"/>
    </row>
    <row r="13" spans="2:5" ht="15.75" customHeight="1" x14ac:dyDescent="0.35">
      <c r="B13" s="9" t="s">
        <v>53</v>
      </c>
      <c r="C13" s="12"/>
      <c r="D13" s="12"/>
      <c r="E13" s="12"/>
    </row>
    <row r="14" spans="2:5" ht="15.75" customHeight="1" x14ac:dyDescent="0.35">
      <c r="B14" s="66" t="s">
        <v>14</v>
      </c>
      <c r="C14" s="12"/>
      <c r="D14" s="12"/>
      <c r="E14" s="12"/>
    </row>
    <row r="15" spans="2:5" ht="15.75" customHeight="1" x14ac:dyDescent="0.35">
      <c r="B15" s="9" t="s">
        <v>13</v>
      </c>
      <c r="C15" s="12"/>
      <c r="D15" s="12"/>
      <c r="E15" s="12"/>
    </row>
    <row r="16" spans="2:5" ht="15.75" customHeight="1" x14ac:dyDescent="0.35">
      <c r="B16" s="65" t="s">
        <v>52</v>
      </c>
      <c r="C16" s="12"/>
      <c r="D16" s="12"/>
      <c r="E16" s="12"/>
    </row>
    <row r="17" spans="2:5" ht="15.75" customHeight="1" x14ac:dyDescent="0.35">
      <c r="B17" s="9" t="s">
        <v>54</v>
      </c>
      <c r="C17" s="12"/>
      <c r="D17" s="12"/>
      <c r="E17" s="12"/>
    </row>
    <row r="18" spans="2:5" ht="15.75" customHeight="1" x14ac:dyDescent="0.35">
      <c r="B18" s="3" t="s">
        <v>15</v>
      </c>
      <c r="C18" s="4">
        <f t="shared" ref="C18:E18" si="2">SUM(C9:C17)</f>
        <v>0</v>
      </c>
      <c r="D18" s="4">
        <f t="shared" si="2"/>
        <v>0</v>
      </c>
      <c r="E18" s="4">
        <f t="shared" si="2"/>
        <v>0</v>
      </c>
    </row>
    <row r="19" spans="2:5" ht="15.75" customHeight="1" x14ac:dyDescent="0.35">
      <c r="B19" s="6" t="s">
        <v>16</v>
      </c>
      <c r="C19" s="13">
        <f t="shared" ref="C19:E19" si="3">C8-C18+C3</f>
        <v>0</v>
      </c>
      <c r="D19" s="13">
        <f t="shared" si="3"/>
        <v>0</v>
      </c>
      <c r="E19" s="13">
        <f t="shared" si="3"/>
        <v>0</v>
      </c>
    </row>
    <row r="20" spans="2:5" ht="15.75" customHeight="1" x14ac:dyDescent="0.35">
      <c r="B20" s="7" t="s">
        <v>26</v>
      </c>
      <c r="C20" s="14"/>
      <c r="D20" s="14"/>
      <c r="E20" s="14"/>
    </row>
  </sheetData>
  <conditionalFormatting sqref="C8">
    <cfRule type="expression" dxfId="13" priority="1">
      <formula>"b3+b4+b5+b6"</formula>
    </cfRule>
  </conditionalFormatting>
  <conditionalFormatting sqref="D8">
    <cfRule type="expression" dxfId="12" priority="2">
      <formula>"c3+c4+c5+c6"</formula>
    </cfRule>
  </conditionalFormatting>
  <conditionalFormatting sqref="E8">
    <cfRule type="expression" dxfId="11" priority="3">
      <formula>"d3+d4+d5+d6"</formula>
    </cfRule>
  </conditionalFormatting>
  <conditionalFormatting sqref="C18">
    <cfRule type="expression" dxfId="10" priority="4">
      <formula>C9+C10+C11+C12+C13+C14+C15+C16+C17</formula>
    </cfRule>
  </conditionalFormatting>
  <conditionalFormatting sqref="D18">
    <cfRule type="expression" dxfId="9" priority="5">
      <formula>D9+D10+D11+D12+D13+D14+D15+D16+D17</formula>
    </cfRule>
  </conditionalFormatting>
  <conditionalFormatting sqref="E18">
    <cfRule type="expression" dxfId="8" priority="6">
      <formula>E9+E10+E11+E12+E13+E14+E15+E16+E17</formula>
    </cfRule>
  </conditionalFormatting>
  <conditionalFormatting sqref="D19">
    <cfRule type="expression" dxfId="7" priority="7">
      <formula>D8+D18-D3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B1:E20"/>
  <sheetViews>
    <sheetView workbookViewId="0">
      <selection activeCell="B14" sqref="B14:E14"/>
    </sheetView>
  </sheetViews>
  <sheetFormatPr baseColWidth="10" defaultColWidth="14.453125" defaultRowHeight="15.75" customHeight="1" x14ac:dyDescent="0.3"/>
  <cols>
    <col min="1" max="1" width="1.7265625" style="5" customWidth="1"/>
    <col min="2" max="2" width="45.1796875" style="5" bestFit="1" customWidth="1"/>
    <col min="3" max="3" width="17.08984375" style="5" customWidth="1"/>
    <col min="4" max="4" width="17" style="5" customWidth="1"/>
    <col min="5" max="5" width="16.7265625" style="5" customWidth="1"/>
    <col min="6" max="16384" width="14.453125" style="5"/>
  </cols>
  <sheetData>
    <row r="1" spans="2:5" ht="10" customHeight="1" x14ac:dyDescent="0.3"/>
    <row r="2" spans="2:5" ht="15.75" customHeight="1" x14ac:dyDescent="0.35">
      <c r="B2" s="2" t="s">
        <v>0</v>
      </c>
      <c r="C2" s="2" t="s">
        <v>23</v>
      </c>
      <c r="D2" s="2" t="s">
        <v>24</v>
      </c>
      <c r="E2" s="2" t="s">
        <v>25</v>
      </c>
    </row>
    <row r="3" spans="2:5" ht="15.75" customHeight="1" x14ac:dyDescent="0.35">
      <c r="B3" s="3" t="s">
        <v>4</v>
      </c>
      <c r="C3" s="4">
        <f>'3º Trimestre'!E19</f>
        <v>0</v>
      </c>
      <c r="D3" s="4">
        <f t="shared" ref="D3:E3" si="0">C19</f>
        <v>0</v>
      </c>
      <c r="E3" s="4">
        <f t="shared" si="0"/>
        <v>0</v>
      </c>
    </row>
    <row r="4" spans="2:5" ht="15.75" customHeight="1" x14ac:dyDescent="0.35">
      <c r="B4" s="9" t="s">
        <v>5</v>
      </c>
      <c r="C4" s="1"/>
      <c r="D4" s="1"/>
      <c r="E4" s="1"/>
    </row>
    <row r="5" spans="2:5" ht="15.75" customHeight="1" x14ac:dyDescent="0.35">
      <c r="B5" s="9" t="s">
        <v>6</v>
      </c>
      <c r="C5" s="1"/>
      <c r="D5" s="1"/>
      <c r="E5" s="1"/>
    </row>
    <row r="6" spans="2:5" ht="15.75" customHeight="1" x14ac:dyDescent="0.35">
      <c r="B6" s="9" t="s">
        <v>7</v>
      </c>
      <c r="C6" s="1"/>
      <c r="D6" s="1"/>
      <c r="E6" s="1"/>
    </row>
    <row r="7" spans="2:5" ht="15.75" customHeight="1" x14ac:dyDescent="0.35">
      <c r="B7" s="9" t="s">
        <v>8</v>
      </c>
      <c r="C7" s="1"/>
      <c r="D7" s="1"/>
      <c r="E7" s="1"/>
    </row>
    <row r="8" spans="2:5" ht="15.75" customHeight="1" x14ac:dyDescent="0.35">
      <c r="B8" s="3" t="s">
        <v>9</v>
      </c>
      <c r="C8" s="10">
        <f>SUM(C4:C7)</f>
        <v>0</v>
      </c>
      <c r="D8" s="11">
        <f t="shared" ref="D8:E8" si="1">SUM(D4:D7)</f>
        <v>0</v>
      </c>
      <c r="E8" s="11">
        <f t="shared" si="1"/>
        <v>0</v>
      </c>
    </row>
    <row r="9" spans="2:5" ht="15.75" customHeight="1" x14ac:dyDescent="0.35">
      <c r="B9" s="9" t="s">
        <v>10</v>
      </c>
      <c r="C9" s="12"/>
      <c r="D9" s="12"/>
      <c r="E9" s="12"/>
    </row>
    <row r="10" spans="2:5" ht="15.75" customHeight="1" x14ac:dyDescent="0.35">
      <c r="B10" s="9" t="s">
        <v>50</v>
      </c>
      <c r="C10" s="12"/>
      <c r="D10" s="12"/>
      <c r="E10" s="12"/>
    </row>
    <row r="11" spans="2:5" ht="15.75" customHeight="1" x14ac:dyDescent="0.35">
      <c r="B11" s="9" t="s">
        <v>11</v>
      </c>
      <c r="C11" s="12"/>
      <c r="D11" s="12"/>
      <c r="E11" s="12"/>
    </row>
    <row r="12" spans="2:5" ht="15.75" customHeight="1" x14ac:dyDescent="0.35">
      <c r="B12" s="9" t="s">
        <v>12</v>
      </c>
      <c r="C12" s="12"/>
      <c r="D12" s="12"/>
      <c r="E12" s="12"/>
    </row>
    <row r="13" spans="2:5" ht="15.75" customHeight="1" x14ac:dyDescent="0.35">
      <c r="B13" s="9" t="s">
        <v>53</v>
      </c>
      <c r="C13" s="12"/>
      <c r="D13" s="12"/>
      <c r="E13" s="12"/>
    </row>
    <row r="14" spans="2:5" ht="15.75" customHeight="1" x14ac:dyDescent="0.35">
      <c r="B14" s="66" t="s">
        <v>14</v>
      </c>
      <c r="C14" s="67"/>
      <c r="D14" s="67"/>
      <c r="E14" s="67"/>
    </row>
    <row r="15" spans="2:5" ht="15.75" customHeight="1" x14ac:dyDescent="0.35">
      <c r="B15" s="9" t="s">
        <v>13</v>
      </c>
      <c r="C15" s="12"/>
      <c r="D15" s="12"/>
      <c r="E15" s="12"/>
    </row>
    <row r="16" spans="2:5" ht="15.75" customHeight="1" x14ac:dyDescent="0.35">
      <c r="B16" s="65" t="s">
        <v>52</v>
      </c>
      <c r="C16" s="12"/>
      <c r="D16" s="12"/>
      <c r="E16" s="12"/>
    </row>
    <row r="17" spans="2:5" ht="15.75" customHeight="1" x14ac:dyDescent="0.35">
      <c r="B17" s="9" t="s">
        <v>54</v>
      </c>
      <c r="C17" s="12"/>
      <c r="D17" s="12"/>
      <c r="E17" s="12"/>
    </row>
    <row r="18" spans="2:5" ht="15.75" customHeight="1" x14ac:dyDescent="0.35">
      <c r="B18" s="3" t="s">
        <v>15</v>
      </c>
      <c r="C18" s="4">
        <f t="shared" ref="C18:E18" si="2">SUM(C9:C17)</f>
        <v>0</v>
      </c>
      <c r="D18" s="4">
        <f t="shared" si="2"/>
        <v>0</v>
      </c>
      <c r="E18" s="4">
        <f t="shared" si="2"/>
        <v>0</v>
      </c>
    </row>
    <row r="19" spans="2:5" ht="15.75" customHeight="1" x14ac:dyDescent="0.35">
      <c r="B19" s="6" t="s">
        <v>16</v>
      </c>
      <c r="C19" s="13">
        <f t="shared" ref="C19:E19" si="3">C8-C18+C3</f>
        <v>0</v>
      </c>
      <c r="D19" s="13">
        <f t="shared" si="3"/>
        <v>0</v>
      </c>
      <c r="E19" s="13">
        <f t="shared" si="3"/>
        <v>0</v>
      </c>
    </row>
    <row r="20" spans="2:5" ht="15.75" customHeight="1" x14ac:dyDescent="0.35">
      <c r="B20" s="7" t="s">
        <v>26</v>
      </c>
      <c r="C20" s="14"/>
      <c r="D20" s="14"/>
      <c r="E20" s="14"/>
    </row>
  </sheetData>
  <conditionalFormatting sqref="C8">
    <cfRule type="expression" dxfId="6" priority="1">
      <formula>"b3+b4+b5+b6"</formula>
    </cfRule>
  </conditionalFormatting>
  <conditionalFormatting sqref="D8">
    <cfRule type="expression" dxfId="5" priority="2">
      <formula>"c3+c4+c5+c6"</formula>
    </cfRule>
  </conditionalFormatting>
  <conditionalFormatting sqref="E8">
    <cfRule type="expression" dxfId="4" priority="3">
      <formula>"d3+d4+d5+d6"</formula>
    </cfRule>
  </conditionalFormatting>
  <conditionalFormatting sqref="C18">
    <cfRule type="expression" dxfId="3" priority="4">
      <formula>C9+C10+C11+C12+C13+C14+C15+C16+C17</formula>
    </cfRule>
  </conditionalFormatting>
  <conditionalFormatting sqref="D18">
    <cfRule type="expression" dxfId="2" priority="5">
      <formula>D9+D10+D11+D12+D13+D14+D15+D16+D17</formula>
    </cfRule>
  </conditionalFormatting>
  <conditionalFormatting sqref="E18">
    <cfRule type="expression" dxfId="1" priority="6">
      <formula>E9+E10+E11+E12+E13+E14+E15+E16+E17</formula>
    </cfRule>
  </conditionalFormatting>
  <conditionalFormatting sqref="D19">
    <cfRule type="expression" dxfId="0" priority="7">
      <formula>D8+D18-D3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539EE-B29E-41E2-8E50-AA277796AC1A}">
  <sheetPr>
    <pageSetUpPr fitToPage="1"/>
  </sheetPr>
  <dimension ref="A1:O39"/>
  <sheetViews>
    <sheetView tabSelected="1" zoomScale="70" zoomScaleNormal="70" workbookViewId="0">
      <pane xSplit="1" topLeftCell="B1" activePane="topRight" state="frozen"/>
      <selection pane="topRight" activeCell="J7" sqref="J7"/>
    </sheetView>
  </sheetViews>
  <sheetFormatPr baseColWidth="10" defaultColWidth="10.81640625" defaultRowHeight="12.5" x14ac:dyDescent="0.25"/>
  <cols>
    <col min="1" max="1" width="37.54296875" style="18" customWidth="1"/>
    <col min="2" max="13" width="13.54296875" style="18" customWidth="1"/>
    <col min="14" max="14" width="14.54296875" style="18" customWidth="1"/>
    <col min="15" max="15" width="12.81640625" style="18" customWidth="1"/>
    <col min="16" max="16" width="11.81640625" style="18" bestFit="1" customWidth="1"/>
    <col min="17" max="256" width="10.81640625" style="18"/>
    <col min="257" max="257" width="37.54296875" style="18" customWidth="1"/>
    <col min="258" max="269" width="13.54296875" style="18" customWidth="1"/>
    <col min="270" max="270" width="14.54296875" style="18" customWidth="1"/>
    <col min="271" max="271" width="12.81640625" style="18" customWidth="1"/>
    <col min="272" max="272" width="11.81640625" style="18" bestFit="1" customWidth="1"/>
    <col min="273" max="512" width="10.81640625" style="18"/>
    <col min="513" max="513" width="37.54296875" style="18" customWidth="1"/>
    <col min="514" max="525" width="13.54296875" style="18" customWidth="1"/>
    <col min="526" max="526" width="14.54296875" style="18" customWidth="1"/>
    <col min="527" max="527" width="12.81640625" style="18" customWidth="1"/>
    <col min="528" max="528" width="11.81640625" style="18" bestFit="1" customWidth="1"/>
    <col min="529" max="768" width="10.81640625" style="18"/>
    <col min="769" max="769" width="37.54296875" style="18" customWidth="1"/>
    <col min="770" max="781" width="13.54296875" style="18" customWidth="1"/>
    <col min="782" max="782" width="14.54296875" style="18" customWidth="1"/>
    <col min="783" max="783" width="12.81640625" style="18" customWidth="1"/>
    <col min="784" max="784" width="11.81640625" style="18" bestFit="1" customWidth="1"/>
    <col min="785" max="1024" width="10.81640625" style="18"/>
    <col min="1025" max="1025" width="37.54296875" style="18" customWidth="1"/>
    <col min="1026" max="1037" width="13.54296875" style="18" customWidth="1"/>
    <col min="1038" max="1038" width="14.54296875" style="18" customWidth="1"/>
    <col min="1039" max="1039" width="12.81640625" style="18" customWidth="1"/>
    <col min="1040" max="1040" width="11.81640625" style="18" bestFit="1" customWidth="1"/>
    <col min="1041" max="1280" width="10.81640625" style="18"/>
    <col min="1281" max="1281" width="37.54296875" style="18" customWidth="1"/>
    <col min="1282" max="1293" width="13.54296875" style="18" customWidth="1"/>
    <col min="1294" max="1294" width="14.54296875" style="18" customWidth="1"/>
    <col min="1295" max="1295" width="12.81640625" style="18" customWidth="1"/>
    <col min="1296" max="1296" width="11.81640625" style="18" bestFit="1" customWidth="1"/>
    <col min="1297" max="1536" width="10.81640625" style="18"/>
    <col min="1537" max="1537" width="37.54296875" style="18" customWidth="1"/>
    <col min="1538" max="1549" width="13.54296875" style="18" customWidth="1"/>
    <col min="1550" max="1550" width="14.54296875" style="18" customWidth="1"/>
    <col min="1551" max="1551" width="12.81640625" style="18" customWidth="1"/>
    <col min="1552" max="1552" width="11.81640625" style="18" bestFit="1" customWidth="1"/>
    <col min="1553" max="1792" width="10.81640625" style="18"/>
    <col min="1793" max="1793" width="37.54296875" style="18" customWidth="1"/>
    <col min="1794" max="1805" width="13.54296875" style="18" customWidth="1"/>
    <col min="1806" max="1806" width="14.54296875" style="18" customWidth="1"/>
    <col min="1807" max="1807" width="12.81640625" style="18" customWidth="1"/>
    <col min="1808" max="1808" width="11.81640625" style="18" bestFit="1" customWidth="1"/>
    <col min="1809" max="2048" width="10.81640625" style="18"/>
    <col min="2049" max="2049" width="37.54296875" style="18" customWidth="1"/>
    <col min="2050" max="2061" width="13.54296875" style="18" customWidth="1"/>
    <col min="2062" max="2062" width="14.54296875" style="18" customWidth="1"/>
    <col min="2063" max="2063" width="12.81640625" style="18" customWidth="1"/>
    <col min="2064" max="2064" width="11.81640625" style="18" bestFit="1" customWidth="1"/>
    <col min="2065" max="2304" width="10.81640625" style="18"/>
    <col min="2305" max="2305" width="37.54296875" style="18" customWidth="1"/>
    <col min="2306" max="2317" width="13.54296875" style="18" customWidth="1"/>
    <col min="2318" max="2318" width="14.54296875" style="18" customWidth="1"/>
    <col min="2319" max="2319" width="12.81640625" style="18" customWidth="1"/>
    <col min="2320" max="2320" width="11.81640625" style="18" bestFit="1" customWidth="1"/>
    <col min="2321" max="2560" width="10.81640625" style="18"/>
    <col min="2561" max="2561" width="37.54296875" style="18" customWidth="1"/>
    <col min="2562" max="2573" width="13.54296875" style="18" customWidth="1"/>
    <col min="2574" max="2574" width="14.54296875" style="18" customWidth="1"/>
    <col min="2575" max="2575" width="12.81640625" style="18" customWidth="1"/>
    <col min="2576" max="2576" width="11.81640625" style="18" bestFit="1" customWidth="1"/>
    <col min="2577" max="2816" width="10.81640625" style="18"/>
    <col min="2817" max="2817" width="37.54296875" style="18" customWidth="1"/>
    <col min="2818" max="2829" width="13.54296875" style="18" customWidth="1"/>
    <col min="2830" max="2830" width="14.54296875" style="18" customWidth="1"/>
    <col min="2831" max="2831" width="12.81640625" style="18" customWidth="1"/>
    <col min="2832" max="2832" width="11.81640625" style="18" bestFit="1" customWidth="1"/>
    <col min="2833" max="3072" width="10.81640625" style="18"/>
    <col min="3073" max="3073" width="37.54296875" style="18" customWidth="1"/>
    <col min="3074" max="3085" width="13.54296875" style="18" customWidth="1"/>
    <col min="3086" max="3086" width="14.54296875" style="18" customWidth="1"/>
    <col min="3087" max="3087" width="12.81640625" style="18" customWidth="1"/>
    <col min="3088" max="3088" width="11.81640625" style="18" bestFit="1" customWidth="1"/>
    <col min="3089" max="3328" width="10.81640625" style="18"/>
    <col min="3329" max="3329" width="37.54296875" style="18" customWidth="1"/>
    <col min="3330" max="3341" width="13.54296875" style="18" customWidth="1"/>
    <col min="3342" max="3342" width="14.54296875" style="18" customWidth="1"/>
    <col min="3343" max="3343" width="12.81640625" style="18" customWidth="1"/>
    <col min="3344" max="3344" width="11.81640625" style="18" bestFit="1" customWidth="1"/>
    <col min="3345" max="3584" width="10.81640625" style="18"/>
    <col min="3585" max="3585" width="37.54296875" style="18" customWidth="1"/>
    <col min="3586" max="3597" width="13.54296875" style="18" customWidth="1"/>
    <col min="3598" max="3598" width="14.54296875" style="18" customWidth="1"/>
    <col min="3599" max="3599" width="12.81640625" style="18" customWidth="1"/>
    <col min="3600" max="3600" width="11.81640625" style="18" bestFit="1" customWidth="1"/>
    <col min="3601" max="3840" width="10.81640625" style="18"/>
    <col min="3841" max="3841" width="37.54296875" style="18" customWidth="1"/>
    <col min="3842" max="3853" width="13.54296875" style="18" customWidth="1"/>
    <col min="3854" max="3854" width="14.54296875" style="18" customWidth="1"/>
    <col min="3855" max="3855" width="12.81640625" style="18" customWidth="1"/>
    <col min="3856" max="3856" width="11.81640625" style="18" bestFit="1" customWidth="1"/>
    <col min="3857" max="4096" width="10.81640625" style="18"/>
    <col min="4097" max="4097" width="37.54296875" style="18" customWidth="1"/>
    <col min="4098" max="4109" width="13.54296875" style="18" customWidth="1"/>
    <col min="4110" max="4110" width="14.54296875" style="18" customWidth="1"/>
    <col min="4111" max="4111" width="12.81640625" style="18" customWidth="1"/>
    <col min="4112" max="4112" width="11.81640625" style="18" bestFit="1" customWidth="1"/>
    <col min="4113" max="4352" width="10.81640625" style="18"/>
    <col min="4353" max="4353" width="37.54296875" style="18" customWidth="1"/>
    <col min="4354" max="4365" width="13.54296875" style="18" customWidth="1"/>
    <col min="4366" max="4366" width="14.54296875" style="18" customWidth="1"/>
    <col min="4367" max="4367" width="12.81640625" style="18" customWidth="1"/>
    <col min="4368" max="4368" width="11.81640625" style="18" bestFit="1" customWidth="1"/>
    <col min="4369" max="4608" width="10.81640625" style="18"/>
    <col min="4609" max="4609" width="37.54296875" style="18" customWidth="1"/>
    <col min="4610" max="4621" width="13.54296875" style="18" customWidth="1"/>
    <col min="4622" max="4622" width="14.54296875" style="18" customWidth="1"/>
    <col min="4623" max="4623" width="12.81640625" style="18" customWidth="1"/>
    <col min="4624" max="4624" width="11.81640625" style="18" bestFit="1" customWidth="1"/>
    <col min="4625" max="4864" width="10.81640625" style="18"/>
    <col min="4865" max="4865" width="37.54296875" style="18" customWidth="1"/>
    <col min="4866" max="4877" width="13.54296875" style="18" customWidth="1"/>
    <col min="4878" max="4878" width="14.54296875" style="18" customWidth="1"/>
    <col min="4879" max="4879" width="12.81640625" style="18" customWidth="1"/>
    <col min="4880" max="4880" width="11.81640625" style="18" bestFit="1" customWidth="1"/>
    <col min="4881" max="5120" width="10.81640625" style="18"/>
    <col min="5121" max="5121" width="37.54296875" style="18" customWidth="1"/>
    <col min="5122" max="5133" width="13.54296875" style="18" customWidth="1"/>
    <col min="5134" max="5134" width="14.54296875" style="18" customWidth="1"/>
    <col min="5135" max="5135" width="12.81640625" style="18" customWidth="1"/>
    <col min="5136" max="5136" width="11.81640625" style="18" bestFit="1" customWidth="1"/>
    <col min="5137" max="5376" width="10.81640625" style="18"/>
    <col min="5377" max="5377" width="37.54296875" style="18" customWidth="1"/>
    <col min="5378" max="5389" width="13.54296875" style="18" customWidth="1"/>
    <col min="5390" max="5390" width="14.54296875" style="18" customWidth="1"/>
    <col min="5391" max="5391" width="12.81640625" style="18" customWidth="1"/>
    <col min="5392" max="5392" width="11.81640625" style="18" bestFit="1" customWidth="1"/>
    <col min="5393" max="5632" width="10.81640625" style="18"/>
    <col min="5633" max="5633" width="37.54296875" style="18" customWidth="1"/>
    <col min="5634" max="5645" width="13.54296875" style="18" customWidth="1"/>
    <col min="5646" max="5646" width="14.54296875" style="18" customWidth="1"/>
    <col min="5647" max="5647" width="12.81640625" style="18" customWidth="1"/>
    <col min="5648" max="5648" width="11.81640625" style="18" bestFit="1" customWidth="1"/>
    <col min="5649" max="5888" width="10.81640625" style="18"/>
    <col min="5889" max="5889" width="37.54296875" style="18" customWidth="1"/>
    <col min="5890" max="5901" width="13.54296875" style="18" customWidth="1"/>
    <col min="5902" max="5902" width="14.54296875" style="18" customWidth="1"/>
    <col min="5903" max="5903" width="12.81640625" style="18" customWidth="1"/>
    <col min="5904" max="5904" width="11.81640625" style="18" bestFit="1" customWidth="1"/>
    <col min="5905" max="6144" width="10.81640625" style="18"/>
    <col min="6145" max="6145" width="37.54296875" style="18" customWidth="1"/>
    <col min="6146" max="6157" width="13.54296875" style="18" customWidth="1"/>
    <col min="6158" max="6158" width="14.54296875" style="18" customWidth="1"/>
    <col min="6159" max="6159" width="12.81640625" style="18" customWidth="1"/>
    <col min="6160" max="6160" width="11.81640625" style="18" bestFit="1" customWidth="1"/>
    <col min="6161" max="6400" width="10.81640625" style="18"/>
    <col min="6401" max="6401" width="37.54296875" style="18" customWidth="1"/>
    <col min="6402" max="6413" width="13.54296875" style="18" customWidth="1"/>
    <col min="6414" max="6414" width="14.54296875" style="18" customWidth="1"/>
    <col min="6415" max="6415" width="12.81640625" style="18" customWidth="1"/>
    <col min="6416" max="6416" width="11.81640625" style="18" bestFit="1" customWidth="1"/>
    <col min="6417" max="6656" width="10.81640625" style="18"/>
    <col min="6657" max="6657" width="37.54296875" style="18" customWidth="1"/>
    <col min="6658" max="6669" width="13.54296875" style="18" customWidth="1"/>
    <col min="6670" max="6670" width="14.54296875" style="18" customWidth="1"/>
    <col min="6671" max="6671" width="12.81640625" style="18" customWidth="1"/>
    <col min="6672" max="6672" width="11.81640625" style="18" bestFit="1" customWidth="1"/>
    <col min="6673" max="6912" width="10.81640625" style="18"/>
    <col min="6913" max="6913" width="37.54296875" style="18" customWidth="1"/>
    <col min="6914" max="6925" width="13.54296875" style="18" customWidth="1"/>
    <col min="6926" max="6926" width="14.54296875" style="18" customWidth="1"/>
    <col min="6927" max="6927" width="12.81640625" style="18" customWidth="1"/>
    <col min="6928" max="6928" width="11.81640625" style="18" bestFit="1" customWidth="1"/>
    <col min="6929" max="7168" width="10.81640625" style="18"/>
    <col min="7169" max="7169" width="37.54296875" style="18" customWidth="1"/>
    <col min="7170" max="7181" width="13.54296875" style="18" customWidth="1"/>
    <col min="7182" max="7182" width="14.54296875" style="18" customWidth="1"/>
    <col min="7183" max="7183" width="12.81640625" style="18" customWidth="1"/>
    <col min="7184" max="7184" width="11.81640625" style="18" bestFit="1" customWidth="1"/>
    <col min="7185" max="7424" width="10.81640625" style="18"/>
    <col min="7425" max="7425" width="37.54296875" style="18" customWidth="1"/>
    <col min="7426" max="7437" width="13.54296875" style="18" customWidth="1"/>
    <col min="7438" max="7438" width="14.54296875" style="18" customWidth="1"/>
    <col min="7439" max="7439" width="12.81640625" style="18" customWidth="1"/>
    <col min="7440" max="7440" width="11.81640625" style="18" bestFit="1" customWidth="1"/>
    <col min="7441" max="7680" width="10.81640625" style="18"/>
    <col min="7681" max="7681" width="37.54296875" style="18" customWidth="1"/>
    <col min="7682" max="7693" width="13.54296875" style="18" customWidth="1"/>
    <col min="7694" max="7694" width="14.54296875" style="18" customWidth="1"/>
    <col min="7695" max="7695" width="12.81640625" style="18" customWidth="1"/>
    <col min="7696" max="7696" width="11.81640625" style="18" bestFit="1" customWidth="1"/>
    <col min="7697" max="7936" width="10.81640625" style="18"/>
    <col min="7937" max="7937" width="37.54296875" style="18" customWidth="1"/>
    <col min="7938" max="7949" width="13.54296875" style="18" customWidth="1"/>
    <col min="7950" max="7950" width="14.54296875" style="18" customWidth="1"/>
    <col min="7951" max="7951" width="12.81640625" style="18" customWidth="1"/>
    <col min="7952" max="7952" width="11.81640625" style="18" bestFit="1" customWidth="1"/>
    <col min="7953" max="8192" width="10.81640625" style="18"/>
    <col min="8193" max="8193" width="37.54296875" style="18" customWidth="1"/>
    <col min="8194" max="8205" width="13.54296875" style="18" customWidth="1"/>
    <col min="8206" max="8206" width="14.54296875" style="18" customWidth="1"/>
    <col min="8207" max="8207" width="12.81640625" style="18" customWidth="1"/>
    <col min="8208" max="8208" width="11.81640625" style="18" bestFit="1" customWidth="1"/>
    <col min="8209" max="8448" width="10.81640625" style="18"/>
    <col min="8449" max="8449" width="37.54296875" style="18" customWidth="1"/>
    <col min="8450" max="8461" width="13.54296875" style="18" customWidth="1"/>
    <col min="8462" max="8462" width="14.54296875" style="18" customWidth="1"/>
    <col min="8463" max="8463" width="12.81640625" style="18" customWidth="1"/>
    <col min="8464" max="8464" width="11.81640625" style="18" bestFit="1" customWidth="1"/>
    <col min="8465" max="8704" width="10.81640625" style="18"/>
    <col min="8705" max="8705" width="37.54296875" style="18" customWidth="1"/>
    <col min="8706" max="8717" width="13.54296875" style="18" customWidth="1"/>
    <col min="8718" max="8718" width="14.54296875" style="18" customWidth="1"/>
    <col min="8719" max="8719" width="12.81640625" style="18" customWidth="1"/>
    <col min="8720" max="8720" width="11.81640625" style="18" bestFit="1" customWidth="1"/>
    <col min="8721" max="8960" width="10.81640625" style="18"/>
    <col min="8961" max="8961" width="37.54296875" style="18" customWidth="1"/>
    <col min="8962" max="8973" width="13.54296875" style="18" customWidth="1"/>
    <col min="8974" max="8974" width="14.54296875" style="18" customWidth="1"/>
    <col min="8975" max="8975" width="12.81640625" style="18" customWidth="1"/>
    <col min="8976" max="8976" width="11.81640625" style="18" bestFit="1" customWidth="1"/>
    <col min="8977" max="9216" width="10.81640625" style="18"/>
    <col min="9217" max="9217" width="37.54296875" style="18" customWidth="1"/>
    <col min="9218" max="9229" width="13.54296875" style="18" customWidth="1"/>
    <col min="9230" max="9230" width="14.54296875" style="18" customWidth="1"/>
    <col min="9231" max="9231" width="12.81640625" style="18" customWidth="1"/>
    <col min="9232" max="9232" width="11.81640625" style="18" bestFit="1" customWidth="1"/>
    <col min="9233" max="9472" width="10.81640625" style="18"/>
    <col min="9473" max="9473" width="37.54296875" style="18" customWidth="1"/>
    <col min="9474" max="9485" width="13.54296875" style="18" customWidth="1"/>
    <col min="9486" max="9486" width="14.54296875" style="18" customWidth="1"/>
    <col min="9487" max="9487" width="12.81640625" style="18" customWidth="1"/>
    <col min="9488" max="9488" width="11.81640625" style="18" bestFit="1" customWidth="1"/>
    <col min="9489" max="9728" width="10.81640625" style="18"/>
    <col min="9729" max="9729" width="37.54296875" style="18" customWidth="1"/>
    <col min="9730" max="9741" width="13.54296875" style="18" customWidth="1"/>
    <col min="9742" max="9742" width="14.54296875" style="18" customWidth="1"/>
    <col min="9743" max="9743" width="12.81640625" style="18" customWidth="1"/>
    <col min="9744" max="9744" width="11.81640625" style="18" bestFit="1" customWidth="1"/>
    <col min="9745" max="9984" width="10.81640625" style="18"/>
    <col min="9985" max="9985" width="37.54296875" style="18" customWidth="1"/>
    <col min="9986" max="9997" width="13.54296875" style="18" customWidth="1"/>
    <col min="9998" max="9998" width="14.54296875" style="18" customWidth="1"/>
    <col min="9999" max="9999" width="12.81640625" style="18" customWidth="1"/>
    <col min="10000" max="10000" width="11.81640625" style="18" bestFit="1" customWidth="1"/>
    <col min="10001" max="10240" width="10.81640625" style="18"/>
    <col min="10241" max="10241" width="37.54296875" style="18" customWidth="1"/>
    <col min="10242" max="10253" width="13.54296875" style="18" customWidth="1"/>
    <col min="10254" max="10254" width="14.54296875" style="18" customWidth="1"/>
    <col min="10255" max="10255" width="12.81640625" style="18" customWidth="1"/>
    <col min="10256" max="10256" width="11.81640625" style="18" bestFit="1" customWidth="1"/>
    <col min="10257" max="10496" width="10.81640625" style="18"/>
    <col min="10497" max="10497" width="37.54296875" style="18" customWidth="1"/>
    <col min="10498" max="10509" width="13.54296875" style="18" customWidth="1"/>
    <col min="10510" max="10510" width="14.54296875" style="18" customWidth="1"/>
    <col min="10511" max="10511" width="12.81640625" style="18" customWidth="1"/>
    <col min="10512" max="10512" width="11.81640625" style="18" bestFit="1" customWidth="1"/>
    <col min="10513" max="10752" width="10.81640625" style="18"/>
    <col min="10753" max="10753" width="37.54296875" style="18" customWidth="1"/>
    <col min="10754" max="10765" width="13.54296875" style="18" customWidth="1"/>
    <col min="10766" max="10766" width="14.54296875" style="18" customWidth="1"/>
    <col min="10767" max="10767" width="12.81640625" style="18" customWidth="1"/>
    <col min="10768" max="10768" width="11.81640625" style="18" bestFit="1" customWidth="1"/>
    <col min="10769" max="11008" width="10.81640625" style="18"/>
    <col min="11009" max="11009" width="37.54296875" style="18" customWidth="1"/>
    <col min="11010" max="11021" width="13.54296875" style="18" customWidth="1"/>
    <col min="11022" max="11022" width="14.54296875" style="18" customWidth="1"/>
    <col min="11023" max="11023" width="12.81640625" style="18" customWidth="1"/>
    <col min="11024" max="11024" width="11.81640625" style="18" bestFit="1" customWidth="1"/>
    <col min="11025" max="11264" width="10.81640625" style="18"/>
    <col min="11265" max="11265" width="37.54296875" style="18" customWidth="1"/>
    <col min="11266" max="11277" width="13.54296875" style="18" customWidth="1"/>
    <col min="11278" max="11278" width="14.54296875" style="18" customWidth="1"/>
    <col min="11279" max="11279" width="12.81640625" style="18" customWidth="1"/>
    <col min="11280" max="11280" width="11.81640625" style="18" bestFit="1" customWidth="1"/>
    <col min="11281" max="11520" width="10.81640625" style="18"/>
    <col min="11521" max="11521" width="37.54296875" style="18" customWidth="1"/>
    <col min="11522" max="11533" width="13.54296875" style="18" customWidth="1"/>
    <col min="11534" max="11534" width="14.54296875" style="18" customWidth="1"/>
    <col min="11535" max="11535" width="12.81640625" style="18" customWidth="1"/>
    <col min="11536" max="11536" width="11.81640625" style="18" bestFit="1" customWidth="1"/>
    <col min="11537" max="11776" width="10.81640625" style="18"/>
    <col min="11777" max="11777" width="37.54296875" style="18" customWidth="1"/>
    <col min="11778" max="11789" width="13.54296875" style="18" customWidth="1"/>
    <col min="11790" max="11790" width="14.54296875" style="18" customWidth="1"/>
    <col min="11791" max="11791" width="12.81640625" style="18" customWidth="1"/>
    <col min="11792" max="11792" width="11.81640625" style="18" bestFit="1" customWidth="1"/>
    <col min="11793" max="12032" width="10.81640625" style="18"/>
    <col min="12033" max="12033" width="37.54296875" style="18" customWidth="1"/>
    <col min="12034" max="12045" width="13.54296875" style="18" customWidth="1"/>
    <col min="12046" max="12046" width="14.54296875" style="18" customWidth="1"/>
    <col min="12047" max="12047" width="12.81640625" style="18" customWidth="1"/>
    <col min="12048" max="12048" width="11.81640625" style="18" bestFit="1" customWidth="1"/>
    <col min="12049" max="12288" width="10.81640625" style="18"/>
    <col min="12289" max="12289" width="37.54296875" style="18" customWidth="1"/>
    <col min="12290" max="12301" width="13.54296875" style="18" customWidth="1"/>
    <col min="12302" max="12302" width="14.54296875" style="18" customWidth="1"/>
    <col min="12303" max="12303" width="12.81640625" style="18" customWidth="1"/>
    <col min="12304" max="12304" width="11.81640625" style="18" bestFit="1" customWidth="1"/>
    <col min="12305" max="12544" width="10.81640625" style="18"/>
    <col min="12545" max="12545" width="37.54296875" style="18" customWidth="1"/>
    <col min="12546" max="12557" width="13.54296875" style="18" customWidth="1"/>
    <col min="12558" max="12558" width="14.54296875" style="18" customWidth="1"/>
    <col min="12559" max="12559" width="12.81640625" style="18" customWidth="1"/>
    <col min="12560" max="12560" width="11.81640625" style="18" bestFit="1" customWidth="1"/>
    <col min="12561" max="12800" width="10.81640625" style="18"/>
    <col min="12801" max="12801" width="37.54296875" style="18" customWidth="1"/>
    <col min="12802" max="12813" width="13.54296875" style="18" customWidth="1"/>
    <col min="12814" max="12814" width="14.54296875" style="18" customWidth="1"/>
    <col min="12815" max="12815" width="12.81640625" style="18" customWidth="1"/>
    <col min="12816" max="12816" width="11.81640625" style="18" bestFit="1" customWidth="1"/>
    <col min="12817" max="13056" width="10.81640625" style="18"/>
    <col min="13057" max="13057" width="37.54296875" style="18" customWidth="1"/>
    <col min="13058" max="13069" width="13.54296875" style="18" customWidth="1"/>
    <col min="13070" max="13070" width="14.54296875" style="18" customWidth="1"/>
    <col min="13071" max="13071" width="12.81640625" style="18" customWidth="1"/>
    <col min="13072" max="13072" width="11.81640625" style="18" bestFit="1" customWidth="1"/>
    <col min="13073" max="13312" width="10.81640625" style="18"/>
    <col min="13313" max="13313" width="37.54296875" style="18" customWidth="1"/>
    <col min="13314" max="13325" width="13.54296875" style="18" customWidth="1"/>
    <col min="13326" max="13326" width="14.54296875" style="18" customWidth="1"/>
    <col min="13327" max="13327" width="12.81640625" style="18" customWidth="1"/>
    <col min="13328" max="13328" width="11.81640625" style="18" bestFit="1" customWidth="1"/>
    <col min="13329" max="13568" width="10.81640625" style="18"/>
    <col min="13569" max="13569" width="37.54296875" style="18" customWidth="1"/>
    <col min="13570" max="13581" width="13.54296875" style="18" customWidth="1"/>
    <col min="13582" max="13582" width="14.54296875" style="18" customWidth="1"/>
    <col min="13583" max="13583" width="12.81640625" style="18" customWidth="1"/>
    <col min="13584" max="13584" width="11.81640625" style="18" bestFit="1" customWidth="1"/>
    <col min="13585" max="13824" width="10.81640625" style="18"/>
    <col min="13825" max="13825" width="37.54296875" style="18" customWidth="1"/>
    <col min="13826" max="13837" width="13.54296875" style="18" customWidth="1"/>
    <col min="13838" max="13838" width="14.54296875" style="18" customWidth="1"/>
    <col min="13839" max="13839" width="12.81640625" style="18" customWidth="1"/>
    <col min="13840" max="13840" width="11.81640625" style="18" bestFit="1" customWidth="1"/>
    <col min="13841" max="14080" width="10.81640625" style="18"/>
    <col min="14081" max="14081" width="37.54296875" style="18" customWidth="1"/>
    <col min="14082" max="14093" width="13.54296875" style="18" customWidth="1"/>
    <col min="14094" max="14094" width="14.54296875" style="18" customWidth="1"/>
    <col min="14095" max="14095" width="12.81640625" style="18" customWidth="1"/>
    <col min="14096" max="14096" width="11.81640625" style="18" bestFit="1" customWidth="1"/>
    <col min="14097" max="14336" width="10.81640625" style="18"/>
    <col min="14337" max="14337" width="37.54296875" style="18" customWidth="1"/>
    <col min="14338" max="14349" width="13.54296875" style="18" customWidth="1"/>
    <col min="14350" max="14350" width="14.54296875" style="18" customWidth="1"/>
    <col min="14351" max="14351" width="12.81640625" style="18" customWidth="1"/>
    <col min="14352" max="14352" width="11.81640625" style="18" bestFit="1" customWidth="1"/>
    <col min="14353" max="14592" width="10.81640625" style="18"/>
    <col min="14593" max="14593" width="37.54296875" style="18" customWidth="1"/>
    <col min="14594" max="14605" width="13.54296875" style="18" customWidth="1"/>
    <col min="14606" max="14606" width="14.54296875" style="18" customWidth="1"/>
    <col min="14607" max="14607" width="12.81640625" style="18" customWidth="1"/>
    <col min="14608" max="14608" width="11.81640625" style="18" bestFit="1" customWidth="1"/>
    <col min="14609" max="14848" width="10.81640625" style="18"/>
    <col min="14849" max="14849" width="37.54296875" style="18" customWidth="1"/>
    <col min="14850" max="14861" width="13.54296875" style="18" customWidth="1"/>
    <col min="14862" max="14862" width="14.54296875" style="18" customWidth="1"/>
    <col min="14863" max="14863" width="12.81640625" style="18" customWidth="1"/>
    <col min="14864" max="14864" width="11.81640625" style="18" bestFit="1" customWidth="1"/>
    <col min="14865" max="15104" width="10.81640625" style="18"/>
    <col min="15105" max="15105" width="37.54296875" style="18" customWidth="1"/>
    <col min="15106" max="15117" width="13.54296875" style="18" customWidth="1"/>
    <col min="15118" max="15118" width="14.54296875" style="18" customWidth="1"/>
    <col min="15119" max="15119" width="12.81640625" style="18" customWidth="1"/>
    <col min="15120" max="15120" width="11.81640625" style="18" bestFit="1" customWidth="1"/>
    <col min="15121" max="15360" width="10.81640625" style="18"/>
    <col min="15361" max="15361" width="37.54296875" style="18" customWidth="1"/>
    <col min="15362" max="15373" width="13.54296875" style="18" customWidth="1"/>
    <col min="15374" max="15374" width="14.54296875" style="18" customWidth="1"/>
    <col min="15375" max="15375" width="12.81640625" style="18" customWidth="1"/>
    <col min="15376" max="15376" width="11.81640625" style="18" bestFit="1" customWidth="1"/>
    <col min="15377" max="15616" width="10.81640625" style="18"/>
    <col min="15617" max="15617" width="37.54296875" style="18" customWidth="1"/>
    <col min="15618" max="15629" width="13.54296875" style="18" customWidth="1"/>
    <col min="15630" max="15630" width="14.54296875" style="18" customWidth="1"/>
    <col min="15631" max="15631" width="12.81640625" style="18" customWidth="1"/>
    <col min="15632" max="15632" width="11.81640625" style="18" bestFit="1" customWidth="1"/>
    <col min="15633" max="15872" width="10.81640625" style="18"/>
    <col min="15873" max="15873" width="37.54296875" style="18" customWidth="1"/>
    <col min="15874" max="15885" width="13.54296875" style="18" customWidth="1"/>
    <col min="15886" max="15886" width="14.54296875" style="18" customWidth="1"/>
    <col min="15887" max="15887" width="12.81640625" style="18" customWidth="1"/>
    <col min="15888" max="15888" width="11.81640625" style="18" bestFit="1" customWidth="1"/>
    <col min="15889" max="16128" width="10.81640625" style="18"/>
    <col min="16129" max="16129" width="37.54296875" style="18" customWidth="1"/>
    <col min="16130" max="16141" width="13.54296875" style="18" customWidth="1"/>
    <col min="16142" max="16142" width="14.54296875" style="18" customWidth="1"/>
    <col min="16143" max="16143" width="12.81640625" style="18" customWidth="1"/>
    <col min="16144" max="16144" width="11.81640625" style="18" bestFit="1" customWidth="1"/>
    <col min="16145" max="16384" width="10.81640625" style="18"/>
  </cols>
  <sheetData>
    <row r="1" spans="1:15" ht="20" x14ac:dyDescent="0.4">
      <c r="A1" s="17" t="s">
        <v>41</v>
      </c>
    </row>
    <row r="2" spans="1:15" ht="20" x14ac:dyDescent="0.4">
      <c r="A2" s="17" t="s">
        <v>42</v>
      </c>
      <c r="B2" s="64" t="s">
        <v>43</v>
      </c>
      <c r="C2" s="64"/>
    </row>
    <row r="3" spans="1:15" ht="16" thickBot="1" x14ac:dyDescent="0.4">
      <c r="A3" s="19"/>
      <c r="H3" s="20"/>
    </row>
    <row r="4" spans="1:15" ht="13.5" thickBot="1" x14ac:dyDescent="0.35">
      <c r="A4" s="21" t="s">
        <v>27</v>
      </c>
      <c r="B4" s="22" t="s">
        <v>1</v>
      </c>
      <c r="C4" s="23" t="s">
        <v>2</v>
      </c>
      <c r="D4" s="23" t="s">
        <v>3</v>
      </c>
      <c r="E4" s="23" t="s">
        <v>17</v>
      </c>
      <c r="F4" s="23" t="s">
        <v>18</v>
      </c>
      <c r="G4" s="23" t="s">
        <v>19</v>
      </c>
      <c r="H4" s="23" t="s">
        <v>20</v>
      </c>
      <c r="I4" s="23" t="s">
        <v>21</v>
      </c>
      <c r="J4" s="23" t="s">
        <v>22</v>
      </c>
      <c r="K4" s="23" t="s">
        <v>23</v>
      </c>
      <c r="L4" s="23" t="s">
        <v>24</v>
      </c>
      <c r="M4" s="23" t="s">
        <v>25</v>
      </c>
      <c r="N4" s="23" t="s">
        <v>28</v>
      </c>
      <c r="O4" s="24" t="s">
        <v>29</v>
      </c>
    </row>
    <row r="5" spans="1:15" ht="13" x14ac:dyDescent="0.3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7">
        <f>SUM(B5:M5)</f>
        <v>0</v>
      </c>
      <c r="O5" s="28"/>
    </row>
    <row r="6" spans="1:15" ht="13" x14ac:dyDescent="0.3">
      <c r="A6" s="29" t="s">
        <v>44</v>
      </c>
      <c r="B6" s="30">
        <v>43325.59</v>
      </c>
      <c r="C6" s="30">
        <v>42768.704799999992</v>
      </c>
      <c r="D6" s="30">
        <v>47145.02399999999</v>
      </c>
      <c r="E6" s="30">
        <v>50540.257600000012</v>
      </c>
      <c r="F6" s="30">
        <v>27722.5985</v>
      </c>
      <c r="G6" s="30">
        <v>34634.962</v>
      </c>
      <c r="H6" s="30">
        <v>30347.645</v>
      </c>
      <c r="I6" s="30">
        <v>25480.06</v>
      </c>
      <c r="J6" s="30">
        <v>39209.477090909102</v>
      </c>
      <c r="K6" s="30">
        <v>54131.7978</v>
      </c>
      <c r="L6" s="30">
        <v>48135.3704</v>
      </c>
      <c r="M6" s="30">
        <v>56599.006199999996</v>
      </c>
      <c r="N6" s="31">
        <f>SUMIF(B6:M6,"&gt;0",B6:M6)</f>
        <v>500040.49339090911</v>
      </c>
      <c r="O6" s="32">
        <v>1</v>
      </c>
    </row>
    <row r="7" spans="1:15" ht="13.5" thickBot="1" x14ac:dyDescent="0.35">
      <c r="A7" s="33" t="s">
        <v>45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5" t="e">
        <f t="shared" ref="N7" si="0">(N6-N5)/N5</f>
        <v>#DIV/0!</v>
      </c>
      <c r="O7" s="36"/>
    </row>
    <row r="8" spans="1:15" ht="13.5" thickBot="1" x14ac:dyDescent="0.35">
      <c r="A8" s="37"/>
      <c r="B8" s="38"/>
    </row>
    <row r="9" spans="1:15" ht="13" x14ac:dyDescent="0.3">
      <c r="A9" s="39" t="s">
        <v>30</v>
      </c>
      <c r="B9" s="40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39"/>
      <c r="O9" s="42"/>
    </row>
    <row r="10" spans="1:15" ht="13" x14ac:dyDescent="0.3">
      <c r="A10" s="43"/>
      <c r="B10" s="44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3"/>
      <c r="O10" s="46"/>
    </row>
    <row r="11" spans="1:15" ht="13" x14ac:dyDescent="0.3">
      <c r="A11" s="47" t="s">
        <v>31</v>
      </c>
      <c r="B11" s="48">
        <f>SUM(B13:B14)</f>
        <v>14991.730600000035</v>
      </c>
      <c r="C11" s="49">
        <f t="shared" ref="C11:M11" si="1">SUM(C13:C14)</f>
        <v>12630.614655999998</v>
      </c>
      <c r="D11" s="49">
        <f t="shared" si="1"/>
        <v>13593.40488</v>
      </c>
      <c r="E11" s="49">
        <f t="shared" si="1"/>
        <v>14213.227072000003</v>
      </c>
      <c r="F11" s="49">
        <f t="shared" si="1"/>
        <v>16858.978070000001</v>
      </c>
      <c r="G11" s="49">
        <f t="shared" si="1"/>
        <v>16179.698039999999</v>
      </c>
      <c r="H11" s="49">
        <f t="shared" si="1"/>
        <v>11970.852299999999</v>
      </c>
      <c r="I11" s="49">
        <f t="shared" si="1"/>
        <v>13099.9836</v>
      </c>
      <c r="J11" s="49">
        <f t="shared" si="1"/>
        <v>17186.091359999999</v>
      </c>
      <c r="K11" s="49">
        <f t="shared" si="1"/>
        <v>15003.365916000002</v>
      </c>
      <c r="L11" s="49">
        <f t="shared" si="1"/>
        <v>12618.515888000002</v>
      </c>
      <c r="M11" s="49">
        <f t="shared" si="1"/>
        <v>16611.787763999997</v>
      </c>
      <c r="N11" s="47">
        <f>SUMIF(B11:M11,"&gt;0",B11:M11)</f>
        <v>174958.25014600003</v>
      </c>
      <c r="O11" s="50">
        <f>N11/N6</f>
        <v>0.34988816397560341</v>
      </c>
    </row>
    <row r="12" spans="1:15" ht="13" x14ac:dyDescent="0.3">
      <c r="A12" s="43"/>
      <c r="B12" s="44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31"/>
      <c r="O12" s="46"/>
    </row>
    <row r="13" spans="1:15" ht="13" x14ac:dyDescent="0.3">
      <c r="A13" s="51" t="s">
        <v>46</v>
      </c>
      <c r="B13" s="52">
        <v>11357.371666666701</v>
      </c>
      <c r="C13" s="52">
        <v>9568.6474666666654</v>
      </c>
      <c r="D13" s="52">
        <v>10298.034</v>
      </c>
      <c r="E13" s="52">
        <v>10767.596266666669</v>
      </c>
      <c r="F13" s="52">
        <v>12771.953083333334</v>
      </c>
      <c r="G13" s="52">
        <v>12257.347</v>
      </c>
      <c r="H13" s="52">
        <v>9068.8274999999994</v>
      </c>
      <c r="I13" s="52">
        <v>9924.23</v>
      </c>
      <c r="J13" s="52">
        <v>13019.76618181818</v>
      </c>
      <c r="K13" s="52">
        <v>11366.186300000001</v>
      </c>
      <c r="L13" s="52">
        <v>9559.481733333334</v>
      </c>
      <c r="M13" s="52">
        <v>12584.687699999999</v>
      </c>
      <c r="N13" s="31">
        <f>SUMIF(B13:M13,"&gt;0",B13:M13)</f>
        <v>132544.12889848487</v>
      </c>
      <c r="O13" s="53">
        <f>N13/N6</f>
        <v>0.26506679089060864</v>
      </c>
    </row>
    <row r="14" spans="1:15" ht="13" x14ac:dyDescent="0.3">
      <c r="A14" s="51" t="s">
        <v>32</v>
      </c>
      <c r="B14" s="52">
        <v>3634.3589333333343</v>
      </c>
      <c r="C14" s="52">
        <v>3061.967189333333</v>
      </c>
      <c r="D14" s="52">
        <v>3295.3708799999999</v>
      </c>
      <c r="E14" s="52">
        <v>3445.6308053333341</v>
      </c>
      <c r="F14" s="52">
        <v>4087.0249866666668</v>
      </c>
      <c r="G14" s="52">
        <v>3922.35104</v>
      </c>
      <c r="H14" s="52">
        <v>2902.0247999999997</v>
      </c>
      <c r="I14" s="52">
        <v>3175.7536</v>
      </c>
      <c r="J14" s="52">
        <v>4166.325178181818</v>
      </c>
      <c r="K14" s="52">
        <v>3637.1796160000004</v>
      </c>
      <c r="L14" s="52">
        <v>3059.0341546666668</v>
      </c>
      <c r="M14" s="52">
        <v>4027.1000639999997</v>
      </c>
      <c r="N14" s="31">
        <f>SUMIF(B14:M14,"&gt;0",B14:M14)</f>
        <v>42414.121247515155</v>
      </c>
      <c r="O14" s="53">
        <f>N14/N6</f>
        <v>8.4821373084994753E-2</v>
      </c>
    </row>
    <row r="15" spans="1:15" ht="13" x14ac:dyDescent="0.3">
      <c r="A15" s="51"/>
      <c r="B15" s="52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31"/>
      <c r="O15" s="55"/>
    </row>
    <row r="16" spans="1:15" ht="13" x14ac:dyDescent="0.3">
      <c r="A16" s="47" t="s">
        <v>48</v>
      </c>
      <c r="B16" s="48">
        <f>SUM(B18:B19)</f>
        <v>13066.997943999999</v>
      </c>
      <c r="C16" s="49">
        <f t="shared" ref="C16:M16" si="2">SUM(C18:C19)</f>
        <v>12899.041367679998</v>
      </c>
      <c r="D16" s="49">
        <f t="shared" si="2"/>
        <v>14218.939238399997</v>
      </c>
      <c r="E16" s="49">
        <f t="shared" si="2"/>
        <v>15242.941692160002</v>
      </c>
      <c r="F16" s="49">
        <f t="shared" si="2"/>
        <v>17409.135707599999</v>
      </c>
      <c r="G16" s="49">
        <f t="shared" si="2"/>
        <v>16477.904539199997</v>
      </c>
      <c r="H16" s="49">
        <f t="shared" si="2"/>
        <v>12168.849731999999</v>
      </c>
      <c r="I16" s="49">
        <f t="shared" si="2"/>
        <v>13716.786096</v>
      </c>
      <c r="J16" s="49">
        <f t="shared" si="2"/>
        <v>17857.578290618178</v>
      </c>
      <c r="K16" s="49">
        <f t="shared" si="2"/>
        <v>16326.15021648</v>
      </c>
      <c r="L16" s="49">
        <f t="shared" si="2"/>
        <v>14517.62771264</v>
      </c>
      <c r="M16" s="49">
        <f t="shared" si="2"/>
        <v>17070.26026992</v>
      </c>
      <c r="N16" s="47">
        <f t="shared" ref="N16:N39" si="3">SUMIF(B16:M16,"&gt;0",B16:M16)</f>
        <v>180972.21280669817</v>
      </c>
      <c r="O16" s="50">
        <f>N16/N6</f>
        <v>0.36191511527291903</v>
      </c>
    </row>
    <row r="17" spans="1:15" ht="13" x14ac:dyDescent="0.3">
      <c r="A17" s="43"/>
      <c r="B17" s="44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31"/>
      <c r="O17" s="46"/>
    </row>
    <row r="18" spans="1:15" ht="13" x14ac:dyDescent="0.3">
      <c r="A18" s="51" t="s">
        <v>47</v>
      </c>
      <c r="B18" s="52">
        <f>'[1]Materia Prima'!C7*'[1]Materia Prima'!C6</f>
        <v>8517.8109939999995</v>
      </c>
      <c r="C18" s="54">
        <f>'[1]Materia Prima'!D7*'[1]Materia Prima'!D6</f>
        <v>8408.3273636799986</v>
      </c>
      <c r="D18" s="54">
        <f>'[1]Materia Prima'!E7*'[1]Materia Prima'!E6</f>
        <v>9268.7117183999981</v>
      </c>
      <c r="E18" s="54">
        <f>'[1]Materia Prima'!F7*'[1]Materia Prima'!F6</f>
        <v>9936.2146441600016</v>
      </c>
      <c r="F18" s="54">
        <f>'[1]Materia Prima'!G7*'[1]Materia Prima'!G6</f>
        <v>11348.2628651</v>
      </c>
      <c r="G18" s="54">
        <f>'[1]Materia Prima'!H7*'[1]Materia Prima'!H6</f>
        <v>10741.233529199999</v>
      </c>
      <c r="H18" s="54">
        <f>'[1]Materia Prima'!I7*'[1]Materia Prima'!I6</f>
        <v>7932.3470069999994</v>
      </c>
      <c r="I18" s="54">
        <f>'[1]Materia Prima'!J7*'[1]Materia Prima'!J6</f>
        <v>8941.3797959999993</v>
      </c>
      <c r="J18" s="54">
        <f>'[1]Materia Prima'!K7*'[1]Materia Prima'!K6</f>
        <v>11640.583196072725</v>
      </c>
      <c r="K18" s="54">
        <f>'[1]Materia Prima'!L7*'[1]Materia Prima'!L6</f>
        <v>10642.31144748</v>
      </c>
      <c r="L18" s="54">
        <f>'[1]Materia Prima'!M7*'[1]Materia Prima'!M6</f>
        <v>9463.4138206400003</v>
      </c>
      <c r="M18" s="54">
        <f>'[1]Materia Prima'!N7*'[1]Materia Prima'!N6</f>
        <v>11127.364618919999</v>
      </c>
      <c r="N18" s="31">
        <f t="shared" si="3"/>
        <v>117967.96100065269</v>
      </c>
      <c r="O18" s="53">
        <f>N18/N6</f>
        <v>0.23591681585761229</v>
      </c>
    </row>
    <row r="19" spans="1:15" ht="13" x14ac:dyDescent="0.3">
      <c r="A19" s="51" t="s">
        <v>57</v>
      </c>
      <c r="B19" s="52">
        <f>'[1]Materia Prima'!C8*'[1]Materia Prima'!C6</f>
        <v>4549.1869499999993</v>
      </c>
      <c r="C19" s="54">
        <f>'[1]Materia Prima'!D8*'[1]Materia Prima'!D6</f>
        <v>4490.7140039999986</v>
      </c>
      <c r="D19" s="54">
        <f>'[1]Materia Prima'!E8*'[1]Materia Prima'!E6</f>
        <v>4950.2275199999985</v>
      </c>
      <c r="E19" s="54">
        <f>'[1]Materia Prima'!F8*'[1]Materia Prima'!F6</f>
        <v>5306.7270480000007</v>
      </c>
      <c r="F19" s="54">
        <f>'[1]Materia Prima'!G8*'[1]Materia Prima'!G6</f>
        <v>6060.8728424999999</v>
      </c>
      <c r="G19" s="54">
        <f>'[1]Materia Prima'!H8*'[1]Materia Prima'!H6</f>
        <v>5736.67101</v>
      </c>
      <c r="H19" s="54">
        <f>'[1]Materia Prima'!I8*'[1]Materia Prima'!I6</f>
        <v>4236.5027249999994</v>
      </c>
      <c r="I19" s="54">
        <f>'[1]Materia Prima'!J8*'[1]Materia Prima'!J6</f>
        <v>4775.4062999999996</v>
      </c>
      <c r="J19" s="54">
        <f>'[1]Materia Prima'!K8*'[1]Materia Prima'!K6</f>
        <v>6216.995094545453</v>
      </c>
      <c r="K19" s="54">
        <f>'[1]Materia Prima'!L8*'[1]Materia Prima'!L6</f>
        <v>5683.838769</v>
      </c>
      <c r="L19" s="54">
        <f>'[1]Materia Prima'!M8*'[1]Materia Prima'!M6</f>
        <v>5054.2138919999998</v>
      </c>
      <c r="M19" s="54">
        <f>'[1]Materia Prima'!N8*'[1]Materia Prima'!N6</f>
        <v>5942.8956509999998</v>
      </c>
      <c r="N19" s="31">
        <f t="shared" si="3"/>
        <v>63004.251806045453</v>
      </c>
      <c r="O19" s="53">
        <f>N19/N6</f>
        <v>0.12599829941530669</v>
      </c>
    </row>
    <row r="20" spans="1:15" ht="13" x14ac:dyDescent="0.3">
      <c r="A20" s="51"/>
      <c r="B20" s="52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31"/>
      <c r="O20" s="55"/>
    </row>
    <row r="21" spans="1:15" ht="13" x14ac:dyDescent="0.3">
      <c r="A21" s="47" t="s">
        <v>49</v>
      </c>
      <c r="B21" s="48">
        <f>SUM(B23:B31)</f>
        <v>6896.3438679999981</v>
      </c>
      <c r="C21" s="49">
        <f>SUM(C23:C31)</f>
        <v>6826.6218409599996</v>
      </c>
      <c r="D21" s="49">
        <f>SUM(D23:D31)</f>
        <v>7374.5370047999995</v>
      </c>
      <c r="E21" s="49">
        <f>SUM(E23:E31)</f>
        <v>7799.6202515200021</v>
      </c>
      <c r="F21" s="49">
        <f>SUM(F23:F31)</f>
        <v>8698.8493322000013</v>
      </c>
      <c r="G21" s="49">
        <f>SUM(G23:G31)</f>
        <v>8312.2772423999995</v>
      </c>
      <c r="H21" s="49">
        <f>SUM(H23:H31)</f>
        <v>6523.5051540000004</v>
      </c>
      <c r="I21" s="49">
        <f>SUM(I23:I31)</f>
        <v>7166.0835120000002</v>
      </c>
      <c r="J21" s="49">
        <f>SUM(J23:J31)</f>
        <v>8885.0065317818171</v>
      </c>
      <c r="K21" s="49">
        <f>SUM(K23:K31)</f>
        <v>8249.2810845600015</v>
      </c>
      <c r="L21" s="49">
        <f>SUM(L23:L31)</f>
        <v>7498.5283740800005</v>
      </c>
      <c r="M21" s="49">
        <f>SUM(M23:M31)</f>
        <v>8558.1755762399989</v>
      </c>
      <c r="N21" s="47">
        <f t="shared" si="3"/>
        <v>92788.829772541823</v>
      </c>
      <c r="O21" s="50">
        <f>N21/N6</f>
        <v>0.18556263142473883</v>
      </c>
    </row>
    <row r="22" spans="1:15" ht="13" x14ac:dyDescent="0.3">
      <c r="A22" s="43"/>
      <c r="B22" s="4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31"/>
      <c r="O22" s="46"/>
    </row>
    <row r="23" spans="1:15" ht="13" x14ac:dyDescent="0.3">
      <c r="A23" s="51" t="s">
        <v>51</v>
      </c>
      <c r="B23" s="52">
        <v>3032.7912999999999</v>
      </c>
      <c r="C23" s="54">
        <v>2993.8093359999998</v>
      </c>
      <c r="D23" s="54">
        <v>3300.1516799999995</v>
      </c>
      <c r="E23" s="54">
        <v>3537.818032000001</v>
      </c>
      <c r="F23" s="54">
        <v>4040.5818950000003</v>
      </c>
      <c r="G23" s="54">
        <v>3824.4473400000002</v>
      </c>
      <c r="H23" s="54">
        <v>2824.3351499999999</v>
      </c>
      <c r="I23" s="54">
        <v>3183.6042000000002</v>
      </c>
      <c r="J23" s="54">
        <v>4144.6633963636359</v>
      </c>
      <c r="K23" s="54">
        <v>3789.2258460000003</v>
      </c>
      <c r="L23" s="54">
        <v>3369.4759280000003</v>
      </c>
      <c r="M23" s="54">
        <v>3961.9304340000003</v>
      </c>
      <c r="N23" s="31">
        <f t="shared" si="3"/>
        <v>42002.83453736364</v>
      </c>
      <c r="O23" s="53">
        <f t="shared" ref="O23:O31" si="4">N23/$N$6</f>
        <v>8.3998866276871142E-2</v>
      </c>
    </row>
    <row r="24" spans="1:15" ht="13" x14ac:dyDescent="0.3">
      <c r="A24" s="51" t="s">
        <v>55</v>
      </c>
      <c r="B24" s="52">
        <v>714.87223499999993</v>
      </c>
      <c r="C24" s="54">
        <v>705.68362919999993</v>
      </c>
      <c r="D24" s="54">
        <v>777.89289599999984</v>
      </c>
      <c r="E24" s="54">
        <v>833.91425040000024</v>
      </c>
      <c r="F24" s="54">
        <v>952.42287525000006</v>
      </c>
      <c r="G24" s="54">
        <v>901.47687300000007</v>
      </c>
      <c r="H24" s="54">
        <v>665.73614250000003</v>
      </c>
      <c r="I24" s="54">
        <v>750.42098999999996</v>
      </c>
      <c r="J24" s="54">
        <v>976.95637199999987</v>
      </c>
      <c r="K24" s="54">
        <v>893.1746637</v>
      </c>
      <c r="L24" s="54">
        <v>794.23361160000002</v>
      </c>
      <c r="M24" s="54">
        <v>933.88360230000001</v>
      </c>
      <c r="N24" s="31">
        <f t="shared" si="3"/>
        <v>9900.6681409499997</v>
      </c>
      <c r="O24" s="53">
        <f t="shared" si="4"/>
        <v>1.9799732765262479E-2</v>
      </c>
    </row>
    <row r="25" spans="1:15" ht="13" x14ac:dyDescent="0.3">
      <c r="A25" s="51" t="s">
        <v>33</v>
      </c>
      <c r="B25" s="52">
        <v>152</v>
      </c>
      <c r="C25" s="54">
        <v>152</v>
      </c>
      <c r="D25" s="54">
        <v>152</v>
      </c>
      <c r="E25" s="54">
        <v>152</v>
      </c>
      <c r="F25" s="54">
        <v>152</v>
      </c>
      <c r="G25" s="54">
        <v>152</v>
      </c>
      <c r="H25" s="54">
        <v>152</v>
      </c>
      <c r="I25" s="54">
        <v>152</v>
      </c>
      <c r="J25" s="54">
        <v>152</v>
      </c>
      <c r="K25" s="54">
        <v>152</v>
      </c>
      <c r="L25" s="54">
        <v>152</v>
      </c>
      <c r="M25" s="54">
        <v>152</v>
      </c>
      <c r="N25" s="31">
        <f t="shared" si="3"/>
        <v>1824</v>
      </c>
      <c r="O25" s="53">
        <f t="shared" si="4"/>
        <v>3.6477045841447064E-3</v>
      </c>
    </row>
    <row r="26" spans="1:15" ht="13" x14ac:dyDescent="0.3">
      <c r="A26" s="51" t="s">
        <v>34</v>
      </c>
      <c r="B26" s="52">
        <v>192.98000000000002</v>
      </c>
      <c r="C26" s="54">
        <v>192.98000000000002</v>
      </c>
      <c r="D26" s="54">
        <v>192.98000000000002</v>
      </c>
      <c r="E26" s="54">
        <v>192.98000000000002</v>
      </c>
      <c r="F26" s="54">
        <v>192.98000000000002</v>
      </c>
      <c r="G26" s="54">
        <v>192.98000000000002</v>
      </c>
      <c r="H26" s="54">
        <v>192.98000000000002</v>
      </c>
      <c r="I26" s="54">
        <v>192.98000000000002</v>
      </c>
      <c r="J26" s="54">
        <v>192.98000000000002</v>
      </c>
      <c r="K26" s="54">
        <v>192.98000000000002</v>
      </c>
      <c r="L26" s="54">
        <v>192.98000000000002</v>
      </c>
      <c r="M26" s="54">
        <v>192.98000000000002</v>
      </c>
      <c r="N26" s="31">
        <f t="shared" si="3"/>
        <v>2315.7600000000002</v>
      </c>
      <c r="O26" s="53">
        <f t="shared" si="4"/>
        <v>4.6311449384752994E-3</v>
      </c>
    </row>
    <row r="27" spans="1:15" ht="13" x14ac:dyDescent="0.3">
      <c r="A27" s="51" t="s">
        <v>35</v>
      </c>
      <c r="B27" s="52">
        <v>250</v>
      </c>
      <c r="C27" s="54">
        <v>250</v>
      </c>
      <c r="D27" s="54">
        <v>250</v>
      </c>
      <c r="E27" s="54">
        <v>250</v>
      </c>
      <c r="F27" s="54">
        <v>250</v>
      </c>
      <c r="G27" s="54">
        <v>250</v>
      </c>
      <c r="H27" s="54">
        <v>250</v>
      </c>
      <c r="I27" s="54">
        <v>250</v>
      </c>
      <c r="J27" s="54">
        <v>250</v>
      </c>
      <c r="K27" s="54">
        <v>250</v>
      </c>
      <c r="L27" s="54">
        <v>250</v>
      </c>
      <c r="M27" s="54">
        <v>250</v>
      </c>
      <c r="N27" s="31">
        <f t="shared" si="3"/>
        <v>3000</v>
      </c>
      <c r="O27" s="53">
        <f t="shared" si="4"/>
        <v>5.9995141186590566E-3</v>
      </c>
    </row>
    <row r="28" spans="1:15" ht="13" x14ac:dyDescent="0.3">
      <c r="A28" s="51" t="s">
        <v>36</v>
      </c>
      <c r="B28" s="52">
        <v>1191.4537249999998</v>
      </c>
      <c r="C28" s="54">
        <v>1176.1393819999998</v>
      </c>
      <c r="D28" s="54">
        <v>1296.4881599999997</v>
      </c>
      <c r="E28" s="54">
        <v>1389.8570840000004</v>
      </c>
      <c r="F28" s="54">
        <v>1587.3714587500001</v>
      </c>
      <c r="G28" s="54">
        <v>1502.4614549999999</v>
      </c>
      <c r="H28" s="54">
        <v>1109.5602374999999</v>
      </c>
      <c r="I28" s="54">
        <v>1250.70165</v>
      </c>
      <c r="J28" s="54">
        <v>1628.2606199999998</v>
      </c>
      <c r="K28" s="54">
        <v>1488.6244395000001</v>
      </c>
      <c r="L28" s="54">
        <v>1323.7226860000001</v>
      </c>
      <c r="M28" s="54">
        <v>1556.4726704999998</v>
      </c>
      <c r="N28" s="31">
        <f t="shared" si="3"/>
        <v>16501.113568249995</v>
      </c>
      <c r="O28" s="53">
        <f t="shared" si="4"/>
        <v>3.2999554608770791E-2</v>
      </c>
    </row>
    <row r="29" spans="1:15" ht="13" x14ac:dyDescent="0.3">
      <c r="A29" s="51" t="s">
        <v>58</v>
      </c>
      <c r="B29" s="52">
        <v>140</v>
      </c>
      <c r="C29" s="54">
        <v>140</v>
      </c>
      <c r="D29" s="54">
        <v>140</v>
      </c>
      <c r="E29" s="54">
        <v>140</v>
      </c>
      <c r="F29" s="54">
        <v>140</v>
      </c>
      <c r="G29" s="54">
        <v>140</v>
      </c>
      <c r="H29" s="54">
        <v>140</v>
      </c>
      <c r="I29" s="54">
        <v>140</v>
      </c>
      <c r="J29" s="54">
        <v>140</v>
      </c>
      <c r="K29" s="54">
        <v>140</v>
      </c>
      <c r="L29" s="54">
        <v>140</v>
      </c>
      <c r="M29" s="54">
        <v>140</v>
      </c>
      <c r="N29" s="31">
        <f t="shared" si="3"/>
        <v>1680</v>
      </c>
      <c r="O29" s="53">
        <f t="shared" si="4"/>
        <v>3.3597279064490719E-3</v>
      </c>
    </row>
    <row r="30" spans="1:15" ht="13" x14ac:dyDescent="0.3">
      <c r="A30" s="51" t="s">
        <v>56</v>
      </c>
      <c r="B30" s="52">
        <v>450</v>
      </c>
      <c r="C30" s="54">
        <v>450</v>
      </c>
      <c r="D30" s="54">
        <v>450</v>
      </c>
      <c r="E30" s="54">
        <v>450</v>
      </c>
      <c r="F30" s="54">
        <v>450</v>
      </c>
      <c r="G30" s="54">
        <v>450</v>
      </c>
      <c r="H30" s="54">
        <v>450</v>
      </c>
      <c r="I30" s="54">
        <v>450</v>
      </c>
      <c r="J30" s="54">
        <v>450</v>
      </c>
      <c r="K30" s="54">
        <v>450</v>
      </c>
      <c r="L30" s="54">
        <v>450</v>
      </c>
      <c r="M30" s="54">
        <v>450</v>
      </c>
      <c r="N30" s="31">
        <f t="shared" si="3"/>
        <v>5400</v>
      </c>
      <c r="O30" s="53">
        <f t="shared" si="4"/>
        <v>1.0799125413586302E-2</v>
      </c>
    </row>
    <row r="31" spans="1:15" ht="13" x14ac:dyDescent="0.3">
      <c r="A31" s="51" t="s">
        <v>37</v>
      </c>
      <c r="B31" s="52">
        <v>772.24660799999992</v>
      </c>
      <c r="C31" s="54">
        <v>766.00949375999994</v>
      </c>
      <c r="D31" s="54">
        <v>815.02426879999985</v>
      </c>
      <c r="E31" s="54">
        <v>853.05088512000009</v>
      </c>
      <c r="F31" s="54">
        <v>933.49310319999995</v>
      </c>
      <c r="G31" s="54">
        <v>898.91157439999995</v>
      </c>
      <c r="H31" s="54">
        <v>738.89362399999993</v>
      </c>
      <c r="I31" s="54">
        <v>796.37667199999999</v>
      </c>
      <c r="J31" s="54">
        <v>950.14614341818174</v>
      </c>
      <c r="K31" s="54">
        <v>893.27613536000001</v>
      </c>
      <c r="L31" s="54">
        <v>826.11614847999999</v>
      </c>
      <c r="M31" s="54">
        <v>920.90886943999999</v>
      </c>
      <c r="N31" s="31">
        <f t="shared" si="3"/>
        <v>10164.453525978182</v>
      </c>
      <c r="O31" s="53">
        <f t="shared" si="4"/>
        <v>2.0327260812519978E-2</v>
      </c>
    </row>
    <row r="32" spans="1:15" ht="13" x14ac:dyDescent="0.3">
      <c r="A32" s="51"/>
      <c r="B32" s="52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31"/>
      <c r="O32" s="55"/>
    </row>
    <row r="33" spans="1:15" ht="13" x14ac:dyDescent="0.3">
      <c r="A33" s="47" t="s">
        <v>38</v>
      </c>
      <c r="B33" s="48">
        <f>SUM(B35:B35)</f>
        <v>4235.1000000000004</v>
      </c>
      <c r="C33" s="49">
        <f>SUM(C35:C35)</f>
        <v>4235.1000000000004</v>
      </c>
      <c r="D33" s="49">
        <f>SUM(D35:D35)</f>
        <v>4235.1000000000004</v>
      </c>
      <c r="E33" s="49">
        <f>SUM(E35:E35)</f>
        <v>4235.1000000000004</v>
      </c>
      <c r="F33" s="49">
        <f>SUM(F35:F35)</f>
        <v>4235.1000000000004</v>
      </c>
      <c r="G33" s="49">
        <f>SUM(G35:G35)</f>
        <v>4235.1000000000004</v>
      </c>
      <c r="H33" s="49">
        <f>SUM(H35:H35)</f>
        <v>4235.1000000000004</v>
      </c>
      <c r="I33" s="49">
        <f>SUM(I35:I35)</f>
        <v>4235.1000000000004</v>
      </c>
      <c r="J33" s="49">
        <f>SUM(J35:J35)</f>
        <v>4235.1000000000004</v>
      </c>
      <c r="K33" s="49">
        <f>SUM(K35:K35)</f>
        <v>4235.1000000000004</v>
      </c>
      <c r="L33" s="49">
        <f>SUM(L35:L35)</f>
        <v>4235.1000000000004</v>
      </c>
      <c r="M33" s="49">
        <f>SUM(M35:M35)</f>
        <v>4235.1000000000004</v>
      </c>
      <c r="N33" s="47">
        <f t="shared" si="3"/>
        <v>50821.19999999999</v>
      </c>
      <c r="O33" s="50">
        <f>N33/N6</f>
        <v>0.10163416897573187</v>
      </c>
    </row>
    <row r="34" spans="1:15" ht="13" x14ac:dyDescent="0.3">
      <c r="A34" s="43"/>
      <c r="B34" s="44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31"/>
      <c r="O34" s="46"/>
    </row>
    <row r="35" spans="1:15" ht="13" x14ac:dyDescent="0.3">
      <c r="A35" s="51" t="s">
        <v>59</v>
      </c>
      <c r="B35" s="52">
        <f>'[1]Otros Costes de Gestión'!C15+'[1]Otros Costes de Gestión'!C16</f>
        <v>4235.1000000000004</v>
      </c>
      <c r="C35" s="52">
        <f>'[1]Otros Costes de Gestión'!D15+'[1]Otros Costes de Gestión'!D16</f>
        <v>4235.1000000000004</v>
      </c>
      <c r="D35" s="52">
        <f>'[1]Otros Costes de Gestión'!E15+'[1]Otros Costes de Gestión'!E16</f>
        <v>4235.1000000000004</v>
      </c>
      <c r="E35" s="52">
        <f>'[1]Otros Costes de Gestión'!F15+'[1]Otros Costes de Gestión'!F16</f>
        <v>4235.1000000000004</v>
      </c>
      <c r="F35" s="52">
        <f>'[1]Otros Costes de Gestión'!G15+'[1]Otros Costes de Gestión'!G16</f>
        <v>4235.1000000000004</v>
      </c>
      <c r="G35" s="52">
        <f>'[1]Otros Costes de Gestión'!H15+'[1]Otros Costes de Gestión'!H16</f>
        <v>4235.1000000000004</v>
      </c>
      <c r="H35" s="52">
        <f>'[1]Otros Costes de Gestión'!I15+'[1]Otros Costes de Gestión'!I16</f>
        <v>4235.1000000000004</v>
      </c>
      <c r="I35" s="52">
        <f>'[1]Otros Costes de Gestión'!J15+'[1]Otros Costes de Gestión'!J16</f>
        <v>4235.1000000000004</v>
      </c>
      <c r="J35" s="52">
        <f>'[1]Otros Costes de Gestión'!K15+'[1]Otros Costes de Gestión'!K16</f>
        <v>4235.1000000000004</v>
      </c>
      <c r="K35" s="52">
        <f>'[1]Otros Costes de Gestión'!L15+'[1]Otros Costes de Gestión'!L16</f>
        <v>4235.1000000000004</v>
      </c>
      <c r="L35" s="52">
        <f>'[1]Otros Costes de Gestión'!M15+'[1]Otros Costes de Gestión'!M16</f>
        <v>4235.1000000000004</v>
      </c>
      <c r="M35" s="52">
        <f>'[1]Otros Costes de Gestión'!N15+'[1]Otros Costes de Gestión'!N16</f>
        <v>4235.1000000000004</v>
      </c>
      <c r="N35" s="31">
        <f t="shared" si="3"/>
        <v>50821.19999999999</v>
      </c>
      <c r="O35" s="53">
        <f>N35/N6</f>
        <v>0.10163416897573187</v>
      </c>
    </row>
    <row r="36" spans="1:15" ht="13" x14ac:dyDescent="0.3">
      <c r="A36" s="51"/>
      <c r="B36" s="52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31"/>
      <c r="O36" s="53"/>
    </row>
    <row r="37" spans="1:15" ht="13.5" thickBot="1" x14ac:dyDescent="0.35">
      <c r="A37" s="56" t="s">
        <v>39</v>
      </c>
      <c r="B37" s="57">
        <f>B11+B16+B21+B33</f>
        <v>39190.172412000029</v>
      </c>
      <c r="C37" s="58">
        <f>C11+C16+C21+C33</f>
        <v>36591.377864639995</v>
      </c>
      <c r="D37" s="58">
        <f>D11+D16+D21+D33</f>
        <v>39421.981123199992</v>
      </c>
      <c r="E37" s="58">
        <f>E11+E16+E21+E33</f>
        <v>41490.889015680012</v>
      </c>
      <c r="F37" s="58">
        <f>F11+F16+F21+F33</f>
        <v>47202.063109799994</v>
      </c>
      <c r="G37" s="58">
        <f>G11+G16+G21+G33</f>
        <v>45204.979821599998</v>
      </c>
      <c r="H37" s="58">
        <f>H11+H16+H21+H33</f>
        <v>34898.307185999998</v>
      </c>
      <c r="I37" s="58">
        <f>I11+I16+I21+I33</f>
        <v>38217.953207999999</v>
      </c>
      <c r="J37" s="58">
        <f>J11+J16+J21+J33</f>
        <v>48163.77618239999</v>
      </c>
      <c r="K37" s="58">
        <f>K11+K16+K21+K33</f>
        <v>43813.897217040001</v>
      </c>
      <c r="L37" s="58">
        <f>L11+L16+L21+L33</f>
        <v>38869.771974720003</v>
      </c>
      <c r="M37" s="58">
        <f>M11+M16+M21+M33</f>
        <v>46475.323610159998</v>
      </c>
      <c r="N37" s="56">
        <f t="shared" si="3"/>
        <v>499540.49272524001</v>
      </c>
      <c r="O37" s="59">
        <f>N37/N6</f>
        <v>0.99900007964899307</v>
      </c>
    </row>
    <row r="38" spans="1:15" ht="13.5" thickBot="1" x14ac:dyDescent="0.35">
      <c r="A38" s="60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</row>
    <row r="39" spans="1:15" ht="13.5" thickBot="1" x14ac:dyDescent="0.35">
      <c r="A39" s="61" t="s">
        <v>40</v>
      </c>
      <c r="B39" s="62">
        <f>B6-B37</f>
        <v>4135.4175879999675</v>
      </c>
      <c r="C39" s="62">
        <f>C6-C37</f>
        <v>6177.3269353599972</v>
      </c>
      <c r="D39" s="62">
        <f>D6-D37</f>
        <v>7723.0428767999983</v>
      </c>
      <c r="E39" s="62">
        <f>E6-E37</f>
        <v>9049.3685843200001</v>
      </c>
      <c r="F39" s="62">
        <f>F6-F37</f>
        <v>-19479.464609799994</v>
      </c>
      <c r="G39" s="62">
        <f>G6-G37</f>
        <v>-10570.017821599999</v>
      </c>
      <c r="H39" s="62">
        <f>H6-H37</f>
        <v>-4550.6621859999977</v>
      </c>
      <c r="I39" s="62">
        <f>I6-I37</f>
        <v>-12737.893207999998</v>
      </c>
      <c r="J39" s="62">
        <f>J6-J37</f>
        <v>-8954.2990914908878</v>
      </c>
      <c r="K39" s="62">
        <f>K6-K37</f>
        <v>10317.900582959999</v>
      </c>
      <c r="L39" s="62">
        <f>L6-L37</f>
        <v>9265.5984252799972</v>
      </c>
      <c r="M39" s="62">
        <f>M6-M37</f>
        <v>10123.682589839998</v>
      </c>
      <c r="N39" s="62">
        <f t="shared" si="3"/>
        <v>56792.337582559958</v>
      </c>
      <c r="O39" s="63">
        <f>N39/N6</f>
        <v>0.11357547705273995</v>
      </c>
    </row>
  </sheetData>
  <printOptions horizontalCentered="1" verticalCentered="1"/>
  <pageMargins left="0.19685039370078741" right="0.19685039370078741" top="0.19685039370078741" bottom="0.19685039370078741" header="0" footer="0"/>
  <pageSetup paperSize="10" scale="64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1º Trimestre</vt:lpstr>
      <vt:lpstr>2º Trimestre</vt:lpstr>
      <vt:lpstr>3º Trimestre</vt:lpstr>
      <vt:lpstr>4º Trimestre</vt:lpstr>
      <vt:lpstr>Plan 2022</vt:lpstr>
      <vt:lpstr>'Plan 2022'!Área_de_impresión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Quipu</dc:creator>
  <cp:lastModifiedBy>Antonio Ruiz</cp:lastModifiedBy>
  <dcterms:created xsi:type="dcterms:W3CDTF">2021-11-29T11:15:16Z</dcterms:created>
  <dcterms:modified xsi:type="dcterms:W3CDTF">2022-02-28T16:18:18Z</dcterms:modified>
</cp:coreProperties>
</file>