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tonio Ruiz\Desktop\Desktop\FORMACIÓN\Formación Video conferencias\Conserje. Cámara\4.-Curso Sept. 2024. Huelva Online\"/>
    </mc:Choice>
  </mc:AlternateContent>
  <xr:revisionPtr revIDLastSave="0" documentId="13_ncr:1_{3D0D79EC-FBD7-4A3D-A313-53787F1DE13B}" xr6:coauthVersionLast="47" xr6:coauthVersionMax="47" xr10:uidLastSave="{00000000-0000-0000-0000-000000000000}"/>
  <bookViews>
    <workbookView xWindow="-110" yWindow="-110" windowWidth="19420" windowHeight="10300" activeTab="1" xr2:uid="{C492024A-27BE-4750-9010-D6D90F9BBAFA}"/>
  </bookViews>
  <sheets>
    <sheet name="OPERACIONES BÁSICAS" sheetId="2" r:id="rId1"/>
    <sheet name="Hoja1" sheetId="21" r:id="rId2"/>
    <sheet name="Fórmulas Básicas &amp; Op. lógicos" sheetId="5" r:id="rId3"/>
    <sheet name="COMISION" sheetId="6" r:id="rId4"/>
    <sheet name="Ref Mixtas" sheetId="20" r:id="rId5"/>
    <sheet name="CÁLCULO EN TABLAS Ejercicio" sheetId="16" r:id="rId6"/>
    <sheet name="TABLA NOTAS Y GRÁFICOS (2)" sheetId="15" r:id="rId7"/>
    <sheet name="Turismo Ejercicio" sheetId="17" r:id="rId8"/>
    <sheet name="Notas Ejercicio" sheetId="18" r:id="rId9"/>
    <sheet name="Contar Ejercicio" sheetId="19" r:id="rId10"/>
  </sheets>
  <definedNames>
    <definedName name="_xlnm._FilterDatabase" localSheetId="5" hidden="1">'CÁLCULO EN TABLAS Ejercicio'!$A$26:$F$39</definedName>
    <definedName name="_xlnm._FilterDatabase" localSheetId="9" hidden="1">'Contar Ejercicio'!$B$3:$E$26</definedName>
    <definedName name="_xlnm.Extract" localSheetId="5">'CÁLCULO EN TABLAS Ejercicio'!$H$9:$M$9</definedName>
    <definedName name="_xlnm.Criteria" localSheetId="5">'CÁLCULO EN TABLAS Ejercicio'!$H$5:$I$6</definedName>
    <definedName name="RANGO1" localSheetId="3">#REF!</definedName>
    <definedName name="RANGO1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21" l="1"/>
  <c r="G11" i="21"/>
  <c r="E11" i="21"/>
  <c r="C11" i="21"/>
  <c r="K7" i="21"/>
  <c r="I7" i="21"/>
  <c r="G7" i="21"/>
  <c r="E7" i="21"/>
  <c r="C7" i="21"/>
  <c r="K4" i="21"/>
  <c r="I4" i="21"/>
  <c r="G4" i="21"/>
  <c r="E4" i="21"/>
  <c r="C4" i="5"/>
  <c r="C4" i="21"/>
  <c r="B4" i="2"/>
  <c r="B8" i="2"/>
  <c r="D2" i="6"/>
  <c r="D3" i="6"/>
  <c r="D4" i="6"/>
  <c r="D5" i="6"/>
  <c r="D6" i="6"/>
  <c r="D7" i="6"/>
  <c r="C4" i="6"/>
  <c r="C5" i="6"/>
  <c r="C6" i="6"/>
  <c r="C7" i="6"/>
  <c r="C3" i="6"/>
  <c r="C2" i="6"/>
  <c r="C2" i="17"/>
  <c r="G12" i="16"/>
  <c r="G11" i="16"/>
  <c r="B6" i="2"/>
  <c r="B5" i="2"/>
  <c r="M4" i="5"/>
  <c r="G13" i="16" l="1"/>
  <c r="G14" i="16"/>
  <c r="G15" i="16"/>
  <c r="G7" i="16"/>
  <c r="G16" i="16"/>
  <c r="G8" i="16"/>
  <c r="G17" i="16"/>
  <c r="G9" i="16"/>
  <c r="G18" i="16"/>
  <c r="G10" i="16"/>
  <c r="G6" i="16" l="1"/>
  <c r="E25" i="5" l="1"/>
  <c r="E24" i="5"/>
  <c r="E23" i="5"/>
  <c r="E22" i="5"/>
  <c r="E21" i="5"/>
  <c r="G20" i="5"/>
  <c r="E20" i="5"/>
  <c r="M15" i="5"/>
  <c r="N14" i="5"/>
  <c r="N13" i="5"/>
  <c r="M13" i="5"/>
  <c r="C12" i="5"/>
  <c r="M11" i="5"/>
  <c r="C10" i="5"/>
  <c r="M9" i="5"/>
  <c r="C9" i="5"/>
  <c r="C8" i="5"/>
  <c r="M7" i="5"/>
  <c r="C6" i="5"/>
  <c r="K4" i="5"/>
  <c r="I4" i="5"/>
  <c r="G4" i="5"/>
  <c r="E4" i="5"/>
  <c r="B7" i="2" l="1"/>
  <c r="C5" i="2"/>
  <c r="C6" i="2"/>
  <c r="C8" i="2"/>
  <c r="C7" i="2"/>
  <c r="C4" i="2"/>
  <c r="C9" i="2" l="1"/>
  <c r="B9" i="2"/>
</calcChain>
</file>

<file path=xl/sharedStrings.xml><?xml version="1.0" encoding="utf-8"?>
<sst xmlns="http://schemas.openxmlformats.org/spreadsheetml/2006/main" count="248" uniqueCount="197">
  <si>
    <t>Juan</t>
  </si>
  <si>
    <t>Pedro</t>
  </si>
  <si>
    <t>Marta</t>
  </si>
  <si>
    <t>Andrés</t>
  </si>
  <si>
    <t>Sofia</t>
  </si>
  <si>
    <t>Elena</t>
  </si>
  <si>
    <t>Lola</t>
  </si>
  <si>
    <t>Matemáticas</t>
  </si>
  <si>
    <t>Lengua</t>
  </si>
  <si>
    <t>Historia</t>
  </si>
  <si>
    <t>Inglés</t>
  </si>
  <si>
    <t>Informática</t>
  </si>
  <si>
    <t>Ed. Física</t>
  </si>
  <si>
    <t>Nota media</t>
  </si>
  <si>
    <t>Número de:</t>
  </si>
  <si>
    <t>Suspensos</t>
  </si>
  <si>
    <t>Aprobados</t>
  </si>
  <si>
    <t xml:space="preserve">SUMA </t>
  </si>
  <si>
    <t xml:space="preserve">RESTA </t>
  </si>
  <si>
    <t>MULTIPLICACIÓN</t>
  </si>
  <si>
    <t>DIVISIÓN</t>
  </si>
  <si>
    <t>POTENCIA</t>
  </si>
  <si>
    <t>Comisión</t>
  </si>
  <si>
    <t>Base salario comercial</t>
  </si>
  <si>
    <t>NOMBRE
VENDEDOR</t>
  </si>
  <si>
    <t>FECHA
INGRESO</t>
  </si>
  <si>
    <t>VENTAS</t>
  </si>
  <si>
    <t>COMISIÓN</t>
  </si>
  <si>
    <t>TOTAL(Com.+Base Sal)</t>
  </si>
  <si>
    <t xml:space="preserve">% de las Ventas por VENDEDOR </t>
  </si>
  <si>
    <t>Lola Vera</t>
  </si>
  <si>
    <t>Pedro Heras</t>
  </si>
  <si>
    <t>Luis Garzón</t>
  </si>
  <si>
    <t>María Iglesias</t>
  </si>
  <si>
    <t>Alvaro Roca</t>
  </si>
  <si>
    <t>Carmen Fraile</t>
  </si>
  <si>
    <t>Ana Miró</t>
  </si>
  <si>
    <t>Gracia Hidalgo</t>
  </si>
  <si>
    <t>Rosa Romera</t>
  </si>
  <si>
    <t>Alberto Romero</t>
  </si>
  <si>
    <t>Manuel Mora</t>
  </si>
  <si>
    <t>Fidel González</t>
  </si>
  <si>
    <t>Elena Cáceres</t>
  </si>
  <si>
    <t>TOTALES</t>
  </si>
  <si>
    <t>Suma</t>
  </si>
  <si>
    <t>Importe</t>
  </si>
  <si>
    <t>Ventas</t>
  </si>
  <si>
    <t>Mínima</t>
  </si>
  <si>
    <t>Promedio</t>
  </si>
  <si>
    <t>Máxima</t>
  </si>
  <si>
    <t>DATOS</t>
  </si>
  <si>
    <t>Resta</t>
  </si>
  <si>
    <t>Multiplicación</t>
  </si>
  <si>
    <t>División</t>
  </si>
  <si>
    <t>Potencia</t>
  </si>
  <si>
    <t>Combinar &amp; Orden de prelación</t>
  </si>
  <si>
    <t>A3+A5</t>
  </si>
  <si>
    <t>A5-A3</t>
  </si>
  <si>
    <t>A5*A3</t>
  </si>
  <si>
    <t>A11/A11</t>
  </si>
  <si>
    <t>A3^A13</t>
  </si>
  <si>
    <t>A3+A5-(A11+A13)</t>
  </si>
  <si>
    <t>A3+A5+A7+A9</t>
  </si>
  <si>
    <t>(A3+A5)*(A11+A13)</t>
  </si>
  <si>
    <t>SUMA(A9:A11)</t>
  </si>
  <si>
    <t>A10*A13+A3-A2</t>
  </si>
  <si>
    <t>SUMA(A2:A3;A9:A11;5)</t>
  </si>
  <si>
    <t>A10*A13+A3/A2</t>
  </si>
  <si>
    <t>SUMA(A2:A3)+SUMA(A9:A11)</t>
  </si>
  <si>
    <t>A10*(A13+A3/A2)</t>
  </si>
  <si>
    <t>A10*((A13+A3)/A2)</t>
  </si>
  <si>
    <t>Operadores Lógicos</t>
  </si>
  <si>
    <t>Menor que</t>
  </si>
  <si>
    <t>&lt;</t>
  </si>
  <si>
    <t>5&lt;10</t>
  </si>
  <si>
    <t>5&gt;10</t>
  </si>
  <si>
    <t>Mayor que</t>
  </si>
  <si>
    <t>&gt;</t>
  </si>
  <si>
    <t>10&gt;5</t>
  </si>
  <si>
    <t xml:space="preserve">Igual a </t>
  </si>
  <si>
    <t>=</t>
  </si>
  <si>
    <t>10=10</t>
  </si>
  <si>
    <t>Distinto a</t>
  </si>
  <si>
    <t>&lt;&gt;</t>
  </si>
  <si>
    <t>10&lt;&gt;40</t>
  </si>
  <si>
    <t>Menor ó igual a</t>
  </si>
  <si>
    <t>&lt;=</t>
  </si>
  <si>
    <t>5&lt;=5</t>
  </si>
  <si>
    <t>Mayor ó igual a</t>
  </si>
  <si>
    <t>&gt;=</t>
  </si>
  <si>
    <t>10&gt;=10</t>
  </si>
  <si>
    <t>Comercial6</t>
  </si>
  <si>
    <t>Comercial5</t>
  </si>
  <si>
    <t>Comercial4</t>
  </si>
  <si>
    <t>Comercial3</t>
  </si>
  <si>
    <t>Comercial2</t>
  </si>
  <si>
    <t>Comercial1</t>
  </si>
  <si>
    <t>Comercial</t>
  </si>
  <si>
    <t>Fecha actual</t>
  </si>
  <si>
    <t>Fecha y hora actual</t>
  </si>
  <si>
    <t>VISITAS DE TURISTAS MENSUALES POR DESTINO TURÍSTICO</t>
  </si>
  <si>
    <t>DESTINO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</si>
  <si>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</si>
  <si>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</si>
  <si>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</si>
  <si>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</si>
  <si>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</si>
  <si>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</si>
  <si>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</si>
  <si>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</si>
  <si>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</si>
  <si>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</si>
  <si>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</si>
  <si>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</si>
  <si>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destino</t>
  </si>
  <si>
    <t>PROMEDIO</t>
  </si>
  <si>
    <t>Barcelona</t>
  </si>
  <si>
    <t>Madrid</t>
  </si>
  <si>
    <t>Mallorca</t>
  </si>
  <si>
    <t>Ibiza</t>
  </si>
  <si>
    <t>Tenerife</t>
  </si>
  <si>
    <t>Valenjcia</t>
  </si>
  <si>
    <t>Sevilla</t>
  </si>
  <si>
    <t>Cuenca</t>
  </si>
  <si>
    <t>Granada</t>
  </si>
  <si>
    <t>Toledo</t>
  </si>
  <si>
    <t>TOTAL Mensual</t>
  </si>
  <si>
    <t>MÁXIMO</t>
  </si>
  <si>
    <t>MÍNIMO</t>
  </si>
  <si>
    <t>CÁLCULO AUTOMÁTICO DE NOTAS DEL ALUMNADO</t>
  </si>
  <si>
    <t>Alumno</t>
  </si>
  <si>
    <t>Inicial</t>
  </si>
  <si>
    <t>NEGATIVOS</t>
  </si>
  <si>
    <t>Nota media alumno</t>
  </si>
  <si>
    <t>Carlos Pérez Rodríguez</t>
  </si>
  <si>
    <t>Lucía Martín Prieto</t>
  </si>
  <si>
    <t>Rodrigo Cano Ruiz</t>
  </si>
  <si>
    <t>Pedro Esteban García</t>
  </si>
  <si>
    <t>Carmen Gil Ruiz</t>
  </si>
  <si>
    <t>Raúl Rodriguez Sanz</t>
  </si>
  <si>
    <t>Eva Blanco Campo</t>
  </si>
  <si>
    <t>Arturo Recio Cano</t>
  </si>
  <si>
    <t>Iván Prieto Ruiz</t>
  </si>
  <si>
    <t>Jose Luis Álvarez Sanz</t>
  </si>
  <si>
    <t>Nota media máxima</t>
  </si>
  <si>
    <t>Nota máxima</t>
  </si>
  <si>
    <t>Nota media mínima</t>
  </si>
  <si>
    <t>Nota mínima</t>
  </si>
  <si>
    <t>Inicial: obtener, mediante alguna función de texto, la letra inicial del nombre del alumno.</t>
  </si>
  <si>
    <t>En Nota media del alumno, calcula la media de sus notas. Resta 0,1 puntos por cada NEGATIVO.</t>
  </si>
  <si>
    <t>ALUMNOS DEL CAMPAMENTO</t>
  </si>
  <si>
    <t>Nombre</t>
  </si>
  <si>
    <t>Edad</t>
  </si>
  <si>
    <t>Actividad</t>
  </si>
  <si>
    <t>¿Tiene equipamiento?</t>
  </si>
  <si>
    <t>Luis</t>
  </si>
  <si>
    <t>Natación</t>
  </si>
  <si>
    <t>SI</t>
  </si>
  <si>
    <t>CANTIDAD DE NIÑOS INSCRITOS</t>
  </si>
  <si>
    <t>Carmen</t>
  </si>
  <si>
    <t>Tenis</t>
  </si>
  <si>
    <t>Adolfo</t>
  </si>
  <si>
    <t>CANT. DE NIÑOS CON UNA EDAD DE 9 AÑOS</t>
  </si>
  <si>
    <t>Maria</t>
  </si>
  <si>
    <t>Fútbol</t>
  </si>
  <si>
    <t>Gustavo</t>
  </si>
  <si>
    <t>Baloncesto</t>
  </si>
  <si>
    <t>CANT. DE NIÑOS CON UNA EDAD INFERIOR A 9 AÑOS</t>
  </si>
  <si>
    <t>Lucas</t>
  </si>
  <si>
    <t>Rosana</t>
  </si>
  <si>
    <t>CANT. DE NIÑOS QUE PRACTICAN NATACIÓN</t>
  </si>
  <si>
    <t>Teresa</t>
  </si>
  <si>
    <t>Adela</t>
  </si>
  <si>
    <t>CANT. DE NIÑOS QUE PRACTICAN FÚTBOL Y BALONCESTO</t>
  </si>
  <si>
    <t>Rocio</t>
  </si>
  <si>
    <t>Manuel</t>
  </si>
  <si>
    <t>CANT. DE NIÑOS QUE NO DISPONEN DE EQUIPAMIENTO</t>
  </si>
  <si>
    <t>Ramón</t>
  </si>
  <si>
    <t>Carlos</t>
  </si>
  <si>
    <t>PROMEDIO DE EDADES</t>
  </si>
  <si>
    <t>Natalia</t>
  </si>
  <si>
    <t>Luz</t>
  </si>
  <si>
    <t>EDAD QUE MÁS SE REPITE (MODA)</t>
  </si>
  <si>
    <t>Paco</t>
  </si>
  <si>
    <t>Roberto</t>
  </si>
  <si>
    <t>PORCENTAJE DE NIÑOS QUE PRACTICAN TENIS</t>
  </si>
  <si>
    <t>Cristóbal</t>
  </si>
  <si>
    <t>Belén</t>
  </si>
  <si>
    <t>Antonio</t>
  </si>
  <si>
    <t>Jose Luis</t>
  </si>
  <si>
    <t>Miguel Angel</t>
  </si>
  <si>
    <t>Veronica</t>
  </si>
  <si>
    <t>Plus de 1,5% por % ventas &gt;15%</t>
  </si>
  <si>
    <t>%Comisión1</t>
  </si>
  <si>
    <t>%Comisión2</t>
  </si>
  <si>
    <t>Comisión1</t>
  </si>
  <si>
    <t>Comisión2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</si>
</sst>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0.0"/>
    <numFmt numFmtId="165" formatCode="0.0%"/>
    <numFmt numFmtId="166" formatCode="_-* #,##0\ &quot;€&quot;_-;\-* #,##0\ &quot;€&quot;_-;_-* &quot;-&quot;??\ &quot;€&quot;_-;_-@_-"/>
    <numFmt numFmtId="167" formatCode="_-* #,##0.00\ [$€-C0A]_-;\-* #,##0.00\ [$€-C0A]_-;_-* &quot;-&quot;??\ [$€-C0A]_-;_-@_-"/>
    <numFmt numFmtId="168" formatCode="#,##0.00\ &quot;€&quot;"/>
    <numFmt numFmtId="169" formatCode="_-* #,##0.00\ _€_-;\-* #,##0.00\ _€_-;_-* &quot;-&quot;??\ _€_-;_-@_-"/>
    <numFmt numFmtId="170" formatCode="_-* #,##0\ _€_-;\-* #,##0\ _€_-;_-* &quot;-&quot;??\ _€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1"/>
      <color rgb="FF00206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009900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74"/>
      <name val="Arial"/>
      <family val="2"/>
    </font>
    <font>
      <b/>
      <sz val="14"/>
      <color rgb="FF003399"/>
      <name val="Arial Black"/>
      <family val="2"/>
    </font>
    <font>
      <b/>
      <sz val="12"/>
      <color rgb="FF000074"/>
      <name val="Arial"/>
      <family val="2"/>
    </font>
    <font>
      <b/>
      <sz val="11"/>
      <color rgb="FF003399"/>
      <name val="Arial"/>
      <family val="2"/>
    </font>
    <font>
      <b/>
      <sz val="10"/>
      <color rgb="FF000074"/>
      <name val="Arial"/>
      <family val="2"/>
    </font>
    <font>
      <sz val="10"/>
      <color rgb="FF003399"/>
      <name val="Arial"/>
      <family val="2"/>
    </font>
    <font>
      <sz val="10"/>
      <color rgb="FF000099"/>
      <name val="Arial"/>
      <family val="2"/>
    </font>
    <font>
      <b/>
      <i/>
      <sz val="18"/>
      <color rgb="FF0000CC"/>
      <name val="Arial Black"/>
      <family val="2"/>
    </font>
    <font>
      <b/>
      <i/>
      <sz val="14"/>
      <color rgb="FF0070C0"/>
      <name val="Arial"/>
      <family val="2"/>
    </font>
    <font>
      <b/>
      <sz val="11"/>
      <name val="Arial"/>
      <family val="2"/>
    </font>
    <font>
      <sz val="8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rgb="FFFFC000"/>
      </left>
      <right style="double">
        <color rgb="FFFFC000"/>
      </right>
      <top style="double">
        <color rgb="FFFFC000"/>
      </top>
      <bottom style="double">
        <color rgb="FFFFC000"/>
      </bottom>
      <diagonal/>
    </border>
    <border>
      <left style="double">
        <color rgb="FFFFC000"/>
      </left>
      <right style="medium">
        <color rgb="FF0033CC"/>
      </right>
      <top style="double">
        <color rgb="FFFFC000"/>
      </top>
      <bottom style="medium">
        <color rgb="FF0033CC"/>
      </bottom>
      <diagonal/>
    </border>
    <border>
      <left style="medium">
        <color rgb="FF0033CC"/>
      </left>
      <right style="medium">
        <color rgb="FF0033CC"/>
      </right>
      <top style="double">
        <color rgb="FFFFC000"/>
      </top>
      <bottom style="medium">
        <color rgb="FF0033CC"/>
      </bottom>
      <diagonal/>
    </border>
    <border>
      <left style="medium">
        <color rgb="FF0033CC"/>
      </left>
      <right style="double">
        <color rgb="FFFFC000"/>
      </right>
      <top style="double">
        <color rgb="FFFFC000"/>
      </top>
      <bottom style="medium">
        <color rgb="FF0033CC"/>
      </bottom>
      <diagonal/>
    </border>
    <border>
      <left style="double">
        <color rgb="FFFFC000"/>
      </left>
      <right style="medium">
        <color rgb="FF0033CC"/>
      </right>
      <top style="medium">
        <color rgb="FF0033CC"/>
      </top>
      <bottom style="medium">
        <color rgb="FF0033CC"/>
      </bottom>
      <diagonal/>
    </border>
    <border>
      <left style="medium">
        <color rgb="FF0033CC"/>
      </left>
      <right style="medium">
        <color rgb="FF0033CC"/>
      </right>
      <top style="medium">
        <color rgb="FF0033CC"/>
      </top>
      <bottom style="medium">
        <color rgb="FF0033CC"/>
      </bottom>
      <diagonal/>
    </border>
    <border>
      <left style="medium">
        <color rgb="FF0033CC"/>
      </left>
      <right style="double">
        <color rgb="FFFFC000"/>
      </right>
      <top style="medium">
        <color rgb="FF0033CC"/>
      </top>
      <bottom style="medium">
        <color rgb="FF0033CC"/>
      </bottom>
      <diagonal/>
    </border>
    <border>
      <left style="double">
        <color rgb="FFFFC000"/>
      </left>
      <right style="medium">
        <color rgb="FF0033CC"/>
      </right>
      <top/>
      <bottom/>
      <diagonal/>
    </border>
    <border>
      <left style="medium">
        <color rgb="FF0033CC"/>
      </left>
      <right style="medium">
        <color rgb="FF0033CC"/>
      </right>
      <top/>
      <bottom/>
      <diagonal/>
    </border>
    <border>
      <left style="medium">
        <color rgb="FF0033CC"/>
      </left>
      <right style="double">
        <color rgb="FFFFC000"/>
      </right>
      <top/>
      <bottom/>
      <diagonal/>
    </border>
    <border>
      <left style="double">
        <color rgb="FFFFC000"/>
      </left>
      <right style="double">
        <color rgb="FFFFC000"/>
      </right>
      <top style="double">
        <color rgb="FFFFC000"/>
      </top>
      <bottom/>
      <diagonal/>
    </border>
    <border>
      <left/>
      <right style="double">
        <color rgb="FFFFC000"/>
      </right>
      <top style="double">
        <color rgb="FFFFC000"/>
      </top>
      <bottom/>
      <diagonal/>
    </border>
    <border>
      <left style="double">
        <color rgb="FFFFC000"/>
      </left>
      <right style="double">
        <color rgb="FFFFC000"/>
      </right>
      <top/>
      <bottom/>
      <diagonal/>
    </border>
    <border>
      <left/>
      <right style="double">
        <color rgb="FFFFC000"/>
      </right>
      <top/>
      <bottom/>
      <diagonal/>
    </border>
    <border>
      <left style="double">
        <color rgb="FFFFC000"/>
      </left>
      <right style="medium">
        <color rgb="FF0033CC"/>
      </right>
      <top/>
      <bottom style="double">
        <color rgb="FFFFC000"/>
      </bottom>
      <diagonal/>
    </border>
    <border>
      <left style="medium">
        <color rgb="FF0033CC"/>
      </left>
      <right style="medium">
        <color rgb="FF0033CC"/>
      </right>
      <top/>
      <bottom style="double">
        <color rgb="FFFFC000"/>
      </bottom>
      <diagonal/>
    </border>
    <border>
      <left style="medium">
        <color rgb="FF0033CC"/>
      </left>
      <right style="double">
        <color rgb="FFFFC000"/>
      </right>
      <top/>
      <bottom style="double">
        <color rgb="FFFFC000"/>
      </bottom>
      <diagonal/>
    </border>
    <border>
      <left/>
      <right style="double">
        <color rgb="FFFFC000"/>
      </right>
      <top/>
      <bottom style="double">
        <color rgb="FFFFC000"/>
      </bottom>
      <diagonal/>
    </border>
    <border>
      <left style="double">
        <color rgb="FFFFC000"/>
      </left>
      <right/>
      <top style="double">
        <color rgb="FFFFC000"/>
      </top>
      <bottom/>
      <diagonal/>
    </border>
    <border>
      <left style="double">
        <color rgb="FFFFC000"/>
      </left>
      <right/>
      <top/>
      <bottom/>
      <diagonal/>
    </border>
    <border>
      <left style="double">
        <color rgb="FFFFC000"/>
      </left>
      <right/>
      <top/>
      <bottom style="double">
        <color rgb="FFFFC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8">
    <xf numFmtId="0" fontId="0" fillId="0" borderId="0" xfId="0"/>
    <xf numFmtId="0" fontId="4" fillId="3" borderId="1" xfId="0" applyFont="1" applyFill="1" applyBorder="1" applyAlignment="1">
      <alignment horizontal="center"/>
    </xf>
    <xf numFmtId="0" fontId="0" fillId="4" borderId="0" xfId="0" applyFill="1"/>
    <xf numFmtId="0" fontId="4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0" fillId="4" borderId="1" xfId="0" applyFill="1" applyBorder="1"/>
    <xf numFmtId="0" fontId="4" fillId="4" borderId="1" xfId="0" applyFont="1" applyFill="1" applyBorder="1"/>
    <xf numFmtId="0" fontId="3" fillId="5" borderId="1" xfId="0" applyFont="1" applyFill="1" applyBorder="1"/>
    <xf numFmtId="0" fontId="0" fillId="4" borderId="1" xfId="0" applyFill="1" applyBorder="1" applyAlignment="1">
      <alignment horizontal="center"/>
    </xf>
    <xf numFmtId="164" fontId="3" fillId="6" borderId="1" xfId="0" applyNumberFormat="1" applyFont="1" applyFill="1" applyBorder="1" applyAlignment="1">
      <alignment horizontal="center"/>
    </xf>
    <xf numFmtId="164" fontId="3" fillId="7" borderId="1" xfId="0" applyNumberFormat="1" applyFont="1" applyFill="1" applyBorder="1" applyAlignment="1">
      <alignment horizontal="center"/>
    </xf>
    <xf numFmtId="0" fontId="0" fillId="8" borderId="1" xfId="0" applyFill="1" applyBorder="1"/>
    <xf numFmtId="0" fontId="3" fillId="7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6" fillId="9" borderId="1" xfId="1" applyFont="1" applyFill="1" applyBorder="1" applyAlignment="1">
      <alignment horizontal="center"/>
    </xf>
    <xf numFmtId="165" fontId="7" fillId="0" borderId="1" xfId="1" applyNumberFormat="1" applyFont="1" applyBorder="1" applyAlignment="1">
      <alignment horizontal="center"/>
    </xf>
    <xf numFmtId="0" fontId="5" fillId="0" borderId="0" xfId="1"/>
    <xf numFmtId="0" fontId="6" fillId="9" borderId="2" xfId="1" applyFont="1" applyFill="1" applyBorder="1" applyAlignment="1">
      <alignment horizontal="center" wrapText="1"/>
    </xf>
    <xf numFmtId="6" fontId="7" fillId="0" borderId="1" xfId="1" applyNumberFormat="1" applyFont="1" applyBorder="1" applyAlignment="1">
      <alignment horizontal="center" vertical="center"/>
    </xf>
    <xf numFmtId="9" fontId="7" fillId="0" borderId="0" xfId="1" applyNumberFormat="1" applyFont="1"/>
    <xf numFmtId="0" fontId="6" fillId="0" borderId="2" xfId="1" applyFont="1" applyBorder="1" applyAlignment="1">
      <alignment horizontal="center" wrapText="1"/>
    </xf>
    <xf numFmtId="0" fontId="7" fillId="0" borderId="0" xfId="1" applyFont="1"/>
    <xf numFmtId="9" fontId="7" fillId="0" borderId="0" xfId="1" applyNumberFormat="1" applyFont="1" applyAlignment="1">
      <alignment vertical="center"/>
    </xf>
    <xf numFmtId="0" fontId="6" fillId="9" borderId="1" xfId="1" applyFont="1" applyFill="1" applyBorder="1" applyAlignment="1">
      <alignment horizontal="center" vertical="center"/>
    </xf>
    <xf numFmtId="0" fontId="5" fillId="10" borderId="1" xfId="1" applyFill="1" applyBorder="1"/>
    <xf numFmtId="14" fontId="5" fillId="10" borderId="1" xfId="1" applyNumberFormat="1" applyFill="1" applyBorder="1"/>
    <xf numFmtId="166" fontId="5" fillId="10" borderId="1" xfId="2" applyNumberFormat="1" applyFont="1" applyFill="1" applyBorder="1"/>
    <xf numFmtId="166" fontId="5" fillId="0" borderId="1" xfId="1" applyNumberFormat="1" applyBorder="1"/>
    <xf numFmtId="0" fontId="7" fillId="0" borderId="0" xfId="1" applyFont="1" applyAlignment="1">
      <alignment horizontal="center"/>
    </xf>
    <xf numFmtId="0" fontId="7" fillId="11" borderId="1" xfId="1" applyFont="1" applyFill="1" applyBorder="1"/>
    <xf numFmtId="0" fontId="7" fillId="8" borderId="1" xfId="1" applyFont="1" applyFill="1" applyBorder="1"/>
    <xf numFmtId="166" fontId="7" fillId="11" borderId="1" xfId="1" applyNumberFormat="1" applyFont="1" applyFill="1" applyBorder="1"/>
    <xf numFmtId="9" fontId="7" fillId="11" borderId="1" xfId="3" applyFont="1" applyFill="1" applyBorder="1" applyAlignment="1">
      <alignment horizontal="center"/>
    </xf>
    <xf numFmtId="0" fontId="2" fillId="12" borderId="0" xfId="0" applyFont="1" applyFill="1" applyAlignment="1">
      <alignment horizontal="center"/>
    </xf>
    <xf numFmtId="167" fontId="9" fillId="0" borderId="1" xfId="0" applyNumberFormat="1" applyFont="1" applyBorder="1"/>
    <xf numFmtId="0" fontId="0" fillId="13" borderId="1" xfId="0" applyFill="1" applyBorder="1"/>
    <xf numFmtId="9" fontId="10" fillId="0" borderId="1" xfId="4" applyFont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11" borderId="0" xfId="0" applyFont="1" applyFill="1" applyAlignment="1">
      <alignment horizontal="center"/>
    </xf>
    <xf numFmtId="0" fontId="8" fillId="11" borderId="0" xfId="0" applyFont="1" applyFill="1" applyAlignment="1">
      <alignment horizontal="center"/>
    </xf>
    <xf numFmtId="0" fontId="2" fillId="12" borderId="0" xfId="0" applyFont="1" applyFill="1"/>
    <xf numFmtId="0" fontId="3" fillId="11" borderId="0" xfId="0" applyFont="1" applyFill="1"/>
    <xf numFmtId="0" fontId="12" fillId="11" borderId="0" xfId="0" applyFont="1" applyFill="1" applyAlignment="1">
      <alignment horizontal="center"/>
    </xf>
    <xf numFmtId="168" fontId="0" fillId="0" borderId="0" xfId="0" applyNumberFormat="1"/>
    <xf numFmtId="8" fontId="0" fillId="0" borderId="0" xfId="0" applyNumberFormat="1"/>
    <xf numFmtId="9" fontId="0" fillId="0" borderId="0" xfId="0" applyNumberFormat="1" applyAlignment="1">
      <alignment horizontal="center"/>
    </xf>
    <xf numFmtId="0" fontId="13" fillId="14" borderId="4" xfId="1" applyFont="1" applyFill="1" applyBorder="1" applyAlignment="1">
      <alignment horizontal="center" vertical="center"/>
    </xf>
    <xf numFmtId="14" fontId="5" fillId="15" borderId="4" xfId="1" applyNumberFormat="1" applyFill="1" applyBorder="1"/>
    <xf numFmtId="0" fontId="5" fillId="15" borderId="4" xfId="1" applyFill="1" applyBorder="1"/>
    <xf numFmtId="0" fontId="15" fillId="0" borderId="8" xfId="1" applyFont="1" applyBorder="1" applyAlignment="1">
      <alignment horizontal="center" vertical="center"/>
    </xf>
    <xf numFmtId="0" fontId="16" fillId="14" borderId="9" xfId="1" applyFont="1" applyFill="1" applyBorder="1" applyAlignment="1">
      <alignment horizontal="center" vertical="center"/>
    </xf>
    <xf numFmtId="0" fontId="16" fillId="14" borderId="10" xfId="1" applyFont="1" applyFill="1" applyBorder="1" applyAlignment="1">
      <alignment horizontal="center" vertical="center"/>
    </xf>
    <xf numFmtId="0" fontId="13" fillId="15" borderId="4" xfId="1" applyFont="1" applyFill="1" applyBorder="1" applyAlignment="1">
      <alignment horizontal="center" vertical="center"/>
    </xf>
    <xf numFmtId="0" fontId="17" fillId="15" borderId="11" xfId="1" applyFont="1" applyFill="1" applyBorder="1" applyAlignment="1">
      <alignment horizontal="center"/>
    </xf>
    <xf numFmtId="0" fontId="5" fillId="0" borderId="12" xfId="1" applyBorder="1" applyAlignment="1">
      <alignment horizontal="center"/>
    </xf>
    <xf numFmtId="0" fontId="5" fillId="0" borderId="13" xfId="1" applyBorder="1" applyAlignment="1">
      <alignment horizontal="center"/>
    </xf>
    <xf numFmtId="170" fontId="0" fillId="0" borderId="14" xfId="5" applyNumberFormat="1" applyFont="1" applyBorder="1"/>
    <xf numFmtId="169" fontId="0" fillId="0" borderId="15" xfId="5" applyFont="1" applyBorder="1"/>
    <xf numFmtId="170" fontId="0" fillId="0" borderId="16" xfId="5" applyNumberFormat="1" applyFont="1" applyBorder="1"/>
    <xf numFmtId="169" fontId="0" fillId="0" borderId="17" xfId="5" applyFont="1" applyBorder="1"/>
    <xf numFmtId="0" fontId="17" fillId="15" borderId="18" xfId="1" applyFont="1" applyFill="1" applyBorder="1" applyAlignment="1">
      <alignment horizontal="center"/>
    </xf>
    <xf numFmtId="0" fontId="5" fillId="0" borderId="19" xfId="1" applyBorder="1" applyAlignment="1">
      <alignment horizontal="center"/>
    </xf>
    <xf numFmtId="0" fontId="5" fillId="0" borderId="20" xfId="1" applyBorder="1" applyAlignment="1">
      <alignment horizontal="center"/>
    </xf>
    <xf numFmtId="170" fontId="0" fillId="0" borderId="21" xfId="5" applyNumberFormat="1" applyFont="1" applyBorder="1"/>
    <xf numFmtId="169" fontId="0" fillId="0" borderId="21" xfId="5" applyFont="1" applyBorder="1"/>
    <xf numFmtId="170" fontId="0" fillId="0" borderId="22" xfId="5" applyNumberFormat="1" applyFont="1" applyBorder="1"/>
    <xf numFmtId="0" fontId="13" fillId="15" borderId="4" xfId="1" applyFont="1" applyFill="1" applyBorder="1" applyAlignment="1">
      <alignment horizontal="center"/>
    </xf>
    <xf numFmtId="169" fontId="0" fillId="0" borderId="23" xfId="5" applyFont="1" applyBorder="1"/>
    <xf numFmtId="170" fontId="0" fillId="0" borderId="23" xfId="5" applyNumberFormat="1" applyFont="1" applyBorder="1"/>
    <xf numFmtId="170" fontId="5" fillId="0" borderId="24" xfId="5" applyNumberFormat="1" applyFont="1" applyBorder="1"/>
    <xf numFmtId="0" fontId="18" fillId="0" borderId="0" xfId="1" applyFont="1"/>
    <xf numFmtId="0" fontId="19" fillId="0" borderId="0" xfId="1" applyFont="1"/>
    <xf numFmtId="0" fontId="20" fillId="0" borderId="27" xfId="1" applyFont="1" applyBorder="1" applyAlignment="1">
      <alignment vertical="center"/>
    </xf>
    <xf numFmtId="0" fontId="7" fillId="0" borderId="28" xfId="1" applyFont="1" applyBorder="1" applyAlignment="1">
      <alignment horizontal="center" vertical="center"/>
    </xf>
    <xf numFmtId="0" fontId="5" fillId="0" borderId="29" xfId="1" applyBorder="1" applyAlignment="1">
      <alignment horizontal="center"/>
    </xf>
    <xf numFmtId="0" fontId="5" fillId="0" borderId="30" xfId="1" applyBorder="1"/>
    <xf numFmtId="164" fontId="5" fillId="0" borderId="30" xfId="1" applyNumberFormat="1" applyBorder="1" applyAlignment="1">
      <alignment horizontal="center"/>
    </xf>
    <xf numFmtId="1" fontId="5" fillId="0" borderId="30" xfId="1" applyNumberFormat="1" applyBorder="1" applyAlignment="1">
      <alignment horizontal="center"/>
    </xf>
    <xf numFmtId="2" fontId="5" fillId="15" borderId="31" xfId="1" applyNumberFormat="1" applyFill="1" applyBorder="1" applyAlignment="1">
      <alignment horizontal="center"/>
    </xf>
    <xf numFmtId="0" fontId="5" fillId="0" borderId="32" xfId="1" applyBorder="1" applyAlignment="1">
      <alignment horizontal="center"/>
    </xf>
    <xf numFmtId="0" fontId="5" fillId="0" borderId="1" xfId="1" applyBorder="1"/>
    <xf numFmtId="164" fontId="5" fillId="0" borderId="1" xfId="1" applyNumberFormat="1" applyBorder="1" applyAlignment="1">
      <alignment horizontal="center"/>
    </xf>
    <xf numFmtId="1" fontId="5" fillId="0" borderId="1" xfId="1" applyNumberFormat="1" applyBorder="1" applyAlignment="1">
      <alignment horizontal="center"/>
    </xf>
    <xf numFmtId="0" fontId="5" fillId="0" borderId="33" xfId="1" applyBorder="1" applyAlignment="1">
      <alignment horizontal="center"/>
    </xf>
    <xf numFmtId="0" fontId="5" fillId="0" borderId="34" xfId="1" applyBorder="1"/>
    <xf numFmtId="164" fontId="5" fillId="0" borderId="34" xfId="1" applyNumberFormat="1" applyBorder="1" applyAlignment="1">
      <alignment horizontal="center"/>
    </xf>
    <xf numFmtId="1" fontId="5" fillId="0" borderId="34" xfId="1" applyNumberFormat="1" applyBorder="1" applyAlignment="1">
      <alignment horizontal="center"/>
    </xf>
    <xf numFmtId="2" fontId="5" fillId="15" borderId="35" xfId="1" applyNumberFormat="1" applyFill="1" applyBorder="1" applyAlignment="1">
      <alignment horizontal="center"/>
    </xf>
    <xf numFmtId="0" fontId="5" fillId="0" borderId="27" xfId="1" applyBorder="1"/>
    <xf numFmtId="0" fontId="5" fillId="0" borderId="36" xfId="1" applyBorder="1"/>
    <xf numFmtId="164" fontId="5" fillId="0" borderId="36" xfId="1" applyNumberFormat="1" applyBorder="1"/>
    <xf numFmtId="164" fontId="5" fillId="0" borderId="0" xfId="1" applyNumberFormat="1"/>
    <xf numFmtId="1" fontId="5" fillId="0" borderId="36" xfId="1" applyNumberFormat="1" applyBorder="1"/>
    <xf numFmtId="0" fontId="7" fillId="0" borderId="28" xfId="1" applyFont="1" applyBorder="1" applyAlignment="1">
      <alignment horizontal="center" wrapText="1"/>
    </xf>
    <xf numFmtId="164" fontId="5" fillId="15" borderId="37" xfId="1" applyNumberFormat="1" applyFill="1" applyBorder="1" applyAlignment="1">
      <alignment horizontal="center"/>
    </xf>
    <xf numFmtId="0" fontId="7" fillId="0" borderId="28" xfId="1" applyFont="1" applyBorder="1"/>
    <xf numFmtId="164" fontId="5" fillId="15" borderId="28" xfId="1" applyNumberFormat="1" applyFill="1" applyBorder="1" applyAlignment="1">
      <alignment horizontal="center"/>
    </xf>
    <xf numFmtId="164" fontId="5" fillId="15" borderId="38" xfId="1" applyNumberFormat="1" applyFill="1" applyBorder="1" applyAlignment="1">
      <alignment horizontal="center"/>
    </xf>
    <xf numFmtId="164" fontId="5" fillId="15" borderId="39" xfId="1" applyNumberFormat="1" applyFill="1" applyBorder="1" applyAlignment="1">
      <alignment horizontal="center"/>
    </xf>
    <xf numFmtId="0" fontId="5" fillId="0" borderId="0" xfId="1" applyAlignment="1">
      <alignment horizontal="center"/>
    </xf>
    <xf numFmtId="0" fontId="7" fillId="0" borderId="0" xfId="1" applyFont="1" applyAlignment="1">
      <alignment horizontal="center" wrapText="1"/>
    </xf>
    <xf numFmtId="0" fontId="22" fillId="0" borderId="1" xfId="1" applyFont="1" applyBorder="1" applyAlignment="1">
      <alignment horizontal="center"/>
    </xf>
    <xf numFmtId="0" fontId="5" fillId="0" borderId="1" xfId="1" applyBorder="1" applyAlignment="1">
      <alignment horizontal="center"/>
    </xf>
    <xf numFmtId="0" fontId="5" fillId="16" borderId="1" xfId="1" applyFill="1" applyBorder="1" applyAlignment="1">
      <alignment wrapText="1"/>
    </xf>
    <xf numFmtId="2" fontId="5" fillId="0" borderId="1" xfId="1" applyNumberFormat="1" applyBorder="1" applyAlignment="1">
      <alignment horizontal="center"/>
    </xf>
    <xf numFmtId="10" fontId="0" fillId="0" borderId="1" xfId="3" applyNumberFormat="1" applyFont="1" applyBorder="1" applyAlignment="1">
      <alignment horizontal="center"/>
    </xf>
    <xf numFmtId="10" fontId="5" fillId="0" borderId="0" xfId="1" applyNumberFormat="1"/>
    <xf numFmtId="10" fontId="7" fillId="0" borderId="1" xfId="1" applyNumberFormat="1" applyFont="1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6" fillId="9" borderId="1" xfId="1" applyFont="1" applyFill="1" applyBorder="1" applyAlignment="1">
      <alignment horizontal="center" vertical="center" wrapText="1"/>
    </xf>
    <xf numFmtId="167" fontId="5" fillId="0" borderId="1" xfId="1" applyNumberFormat="1" applyBorder="1" applyAlignment="1">
      <alignment horizontal="center"/>
    </xf>
    <xf numFmtId="167" fontId="7" fillId="11" borderId="1" xfId="1" applyNumberFormat="1" applyFont="1" applyFill="1" applyBorder="1" applyAlignment="1">
      <alignment horizontal="center"/>
    </xf>
    <xf numFmtId="0" fontId="0" fillId="0" borderId="1" xfId="0" applyBorder="1"/>
    <xf numFmtId="168" fontId="0" fillId="0" borderId="1" xfId="0" applyNumberFormat="1" applyBorder="1"/>
    <xf numFmtId="9" fontId="0" fillId="0" borderId="38" xfId="0" applyNumberForma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14" fillId="15" borderId="5" xfId="1" applyFont="1" applyFill="1" applyBorder="1" applyAlignment="1">
      <alignment horizontal="center" vertical="center"/>
    </xf>
    <xf numFmtId="0" fontId="14" fillId="15" borderId="6" xfId="1" applyFont="1" applyFill="1" applyBorder="1" applyAlignment="1">
      <alignment horizontal="center" vertical="center"/>
    </xf>
    <xf numFmtId="0" fontId="14" fillId="15" borderId="7" xfId="1" applyFont="1" applyFill="1" applyBorder="1" applyAlignment="1">
      <alignment horizontal="center" vertical="center"/>
    </xf>
    <xf numFmtId="0" fontId="20" fillId="0" borderId="25" xfId="1" applyFont="1" applyBorder="1" applyAlignment="1">
      <alignment horizontal="center" vertical="center"/>
    </xf>
    <xf numFmtId="0" fontId="20" fillId="0" borderId="26" xfId="1" applyFont="1" applyBorder="1" applyAlignment="1">
      <alignment horizontal="center" vertical="center"/>
    </xf>
    <xf numFmtId="0" fontId="21" fillId="0" borderId="3" xfId="1" applyFont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44" fontId="0" fillId="0" borderId="28" xfId="6" applyFont="1" applyBorder="1"/>
  </cellXfs>
  <cellStyles count="7">
    <cellStyle name="Euro" xfId="2" xr:uid="{35576453-5062-424D-8693-C292A9009F1A}"/>
    <cellStyle name="Millares 2" xfId="5" xr:uid="{E93A5FA0-4270-49B1-B9DA-1C33A745225A}"/>
    <cellStyle name="Moneda" xfId="6" builtinId="4"/>
    <cellStyle name="Normal" xfId="0" builtinId="0"/>
    <cellStyle name="Normal 2" xfId="1" xr:uid="{DA3537CE-9498-433B-8CE3-33B96B8D60EC}"/>
    <cellStyle name="Porcentaje 2" xfId="3" xr:uid="{EB9C40E0-9A5E-4796-AEB3-64FC935747BF}"/>
    <cellStyle name="Porcentaje 3" xfId="4" xr:uid="{841FB49A-0177-4C8F-807A-39592E99241F}"/>
  </cellStyles>
  <dxfs count="1">
    <dxf>
      <font>
        <b/>
        <i/>
        <color rgb="FF9C0006"/>
      </font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14D45-2281-4DEC-BC39-47E430DE2F0C}">
  <sheetPr codeName="Hoja1"/>
  <dimension ref="A1:C12"/>
  <sheetViews>
    <sheetView showGridLines="0" zoomScale="160" zoomScaleNormal="160" workbookViewId="0">
      <selection activeCell="A6" sqref="A6"/>
    </sheetView>
  </sheetViews>
  <sheetFormatPr baseColWidth="10" defaultRowHeight="14.5" x14ac:dyDescent="0.35"/>
  <cols>
    <col min="1" max="1" width="15.1796875" bestFit="1" customWidth="1"/>
    <col min="4" max="4" width="18.6328125" customWidth="1"/>
  </cols>
  <sheetData>
    <row r="1" spans="1:3" x14ac:dyDescent="0.35">
      <c r="A1" s="126">
        <v>5</v>
      </c>
      <c r="B1" s="12">
        <v>2</v>
      </c>
    </row>
    <row r="4" spans="1:3" x14ac:dyDescent="0.35">
      <c r="A4" s="13" t="s">
        <v>17</v>
      </c>
      <c r="B4" s="12">
        <f>A1+B1</f>
        <v>7</v>
      </c>
      <c r="C4" s="14" t="str">
        <f ca="1">+_xlfn.FORMULATEXT(B4)</f>
        <v>=A1+B1</v>
      </c>
    </row>
    <row r="5" spans="1:3" x14ac:dyDescent="0.35">
      <c r="A5" s="13" t="s">
        <v>18</v>
      </c>
      <c r="B5" s="12">
        <f>A1-B1</f>
        <v>3</v>
      </c>
      <c r="C5" s="14" t="str">
        <f ca="1">+_xlfn.FORMULATEXT(B5)</f>
        <v>=A1-B1</v>
      </c>
    </row>
    <row r="6" spans="1:3" x14ac:dyDescent="0.35">
      <c r="A6" s="13" t="s">
        <v>19</v>
      </c>
      <c r="B6" s="12">
        <f>A1*B1</f>
        <v>10</v>
      </c>
      <c r="C6" s="14" t="str">
        <f ca="1">+_xlfn.FORMULATEXT(B6)</f>
        <v>=A1*B1</v>
      </c>
    </row>
    <row r="7" spans="1:3" x14ac:dyDescent="0.35">
      <c r="A7" s="13" t="s">
        <v>20</v>
      </c>
      <c r="B7" s="12">
        <f>A1/B1</f>
        <v>2.5</v>
      </c>
      <c r="C7" s="14" t="str">
        <f ca="1">+_xlfn.FORMULATEXT(B7)</f>
        <v>=A1/B1</v>
      </c>
    </row>
    <row r="8" spans="1:3" x14ac:dyDescent="0.35">
      <c r="A8" s="13" t="s">
        <v>21</v>
      </c>
      <c r="B8" s="12">
        <f>A1^B1</f>
        <v>25</v>
      </c>
      <c r="C8" s="14" t="str">
        <f ca="1">+_xlfn.FORMULATEXT(B8)</f>
        <v>=A1^B1</v>
      </c>
    </row>
    <row r="9" spans="1:3" x14ac:dyDescent="0.35">
      <c r="B9" s="110">
        <f>SUM(B4:B8)</f>
        <v>47.5</v>
      </c>
      <c r="C9" s="39">
        <f>B4+B5+B6+B7+B8</f>
        <v>47.5</v>
      </c>
    </row>
    <row r="12" spans="1:3" x14ac:dyDescent="0.35">
      <c r="A12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4B27E-1208-41B6-ABCF-19DA40254188}">
  <dimension ref="A1:K11"/>
  <sheetViews>
    <sheetView tabSelected="1" workbookViewId="0">
      <selection activeCell="A2" sqref="A2"/>
    </sheetView>
  </sheetViews>
  <sheetFormatPr baseColWidth="10" defaultRowHeight="14.5" x14ac:dyDescent="0.35"/>
  <cols>
    <col min="2" max="6" width="10.90625" customWidth="1"/>
    <col min="7" max="7" width="12.7265625" customWidth="1"/>
    <col min="8" max="10" width="10.90625" customWidth="1"/>
    <col min="11" max="11" width="29.1796875" customWidth="1"/>
  </cols>
  <sheetData>
    <row r="1" spans="1:11" x14ac:dyDescent="0.35">
      <c r="A1" s="34" t="s">
        <v>50</v>
      </c>
      <c r="C1" s="34" t="s">
        <v>44</v>
      </c>
      <c r="D1" s="39"/>
      <c r="E1" s="34" t="s">
        <v>51</v>
      </c>
      <c r="F1" s="39"/>
      <c r="G1" s="34" t="s">
        <v>52</v>
      </c>
      <c r="H1" s="39"/>
      <c r="I1" s="34" t="s">
        <v>53</v>
      </c>
      <c r="J1" s="39"/>
      <c r="K1" s="34" t="s">
        <v>54</v>
      </c>
    </row>
    <row r="2" spans="1:11" x14ac:dyDescent="0.35">
      <c r="A2" s="40">
        <v>5</v>
      </c>
    </row>
    <row r="3" spans="1:11" ht="15" thickBot="1" x14ac:dyDescent="0.4">
      <c r="A3" s="40">
        <v>10</v>
      </c>
    </row>
    <row r="4" spans="1:11" ht="15" thickBot="1" x14ac:dyDescent="0.4">
      <c r="A4" s="14"/>
      <c r="C4" s="127">
        <f>A2+A3</f>
        <v>15</v>
      </c>
      <c r="E4" s="127">
        <f>A2-A3</f>
        <v>-5</v>
      </c>
      <c r="G4" s="127">
        <f>A2*A3</f>
        <v>50</v>
      </c>
      <c r="I4" s="127">
        <f>A2/A3</f>
        <v>0.5</v>
      </c>
      <c r="K4" s="127">
        <f>A2^A3</f>
        <v>9765625</v>
      </c>
    </row>
    <row r="5" spans="1:11" x14ac:dyDescent="0.35">
      <c r="A5" s="40">
        <v>25</v>
      </c>
    </row>
    <row r="6" spans="1:11" ht="15" thickBot="1" x14ac:dyDescent="0.4">
      <c r="A6" s="40">
        <v>12</v>
      </c>
    </row>
    <row r="7" spans="1:11" ht="15" thickBot="1" x14ac:dyDescent="0.4">
      <c r="A7" s="14"/>
      <c r="C7" s="127">
        <f>A5+A6</f>
        <v>37</v>
      </c>
      <c r="E7" s="127">
        <f>A5-A6</f>
        <v>13</v>
      </c>
      <c r="G7" s="127">
        <f>A5*A6</f>
        <v>300</v>
      </c>
      <c r="I7" s="127">
        <f>A5/A6</f>
        <v>2.0833333333333335</v>
      </c>
      <c r="K7" s="127">
        <f>A5^A6</f>
        <v>5.9604644775390624E+16</v>
      </c>
    </row>
    <row r="8" spans="1:11" x14ac:dyDescent="0.35">
      <c r="A8" s="40">
        <v>8</v>
      </c>
    </row>
    <row r="9" spans="1:11" x14ac:dyDescent="0.35">
      <c r="A9" s="40">
        <v>15</v>
      </c>
    </row>
    <row r="10" spans="1:11" ht="15" thickBot="1" x14ac:dyDescent="0.4">
      <c r="A10" s="40">
        <v>40</v>
      </c>
    </row>
    <row r="11" spans="1:11" ht="15" thickBot="1" x14ac:dyDescent="0.4">
      <c r="A11" s="14"/>
      <c r="C11" s="127">
        <f>A8+A9+A10</f>
        <v>63</v>
      </c>
      <c r="E11" s="127">
        <f>A8-A9-A10</f>
        <v>-47</v>
      </c>
      <c r="G11" s="127">
        <f>A8*A9*A10</f>
        <v>4800</v>
      </c>
      <c r="I11" s="127">
        <f>A8/A9/A10</f>
        <v>1.3333333333333332E-2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2CF3B-AA9B-4AAA-A181-5387E1F96D9F}">
  <sheetPr codeName="Hoja2"/>
  <dimension ref="A1:Q27"/>
  <sheetViews>
    <sheetView zoomScale="86" zoomScaleNormal="160" workbookViewId="0">
      <selection activeCell="C4" sqref="C4"/>
    </sheetView>
  </sheetViews>
  <sheetFormatPr baseColWidth="10" defaultRowHeight="14.5" x14ac:dyDescent="0.35"/>
  <cols>
    <col min="2" max="2" width="35" customWidth="1"/>
    <col min="3" max="3" width="10.90625" customWidth="1"/>
    <col min="4" max="4" width="12.6328125" customWidth="1"/>
    <col min="5" max="5" width="14" customWidth="1"/>
    <col min="6" max="6" width="10.90625" customWidth="1"/>
    <col min="7" max="7" width="13.6328125" customWidth="1"/>
    <col min="8" max="11" width="10.90625" customWidth="1"/>
    <col min="12" max="12" width="23" customWidth="1"/>
    <col min="13" max="13" width="29.453125" style="39" customWidth="1"/>
    <col min="14" max="14" width="10.90625" customWidth="1"/>
  </cols>
  <sheetData>
    <row r="1" spans="1:14" x14ac:dyDescent="0.35">
      <c r="A1" s="34" t="s">
        <v>50</v>
      </c>
      <c r="C1" s="34" t="s">
        <v>44</v>
      </c>
      <c r="D1" s="39"/>
      <c r="E1" s="34" t="s">
        <v>51</v>
      </c>
      <c r="F1" s="39"/>
      <c r="G1" s="34" t="s">
        <v>52</v>
      </c>
      <c r="H1" s="39"/>
      <c r="I1" s="34" t="s">
        <v>53</v>
      </c>
      <c r="J1" s="39"/>
      <c r="K1" s="34" t="s">
        <v>54</v>
      </c>
      <c r="L1" s="39"/>
      <c r="M1" s="34" t="s">
        <v>55</v>
      </c>
    </row>
    <row r="2" spans="1:14" x14ac:dyDescent="0.35">
      <c r="A2" s="40">
        <v>5</v>
      </c>
    </row>
    <row r="3" spans="1:14" x14ac:dyDescent="0.35">
      <c r="A3" s="40">
        <v>10</v>
      </c>
    </row>
    <row r="4" spans="1:14" ht="29.25" customHeight="1" x14ac:dyDescent="0.35">
      <c r="A4" s="14"/>
      <c r="B4" s="41" t="s">
        <v>56</v>
      </c>
      <c r="C4" s="39">
        <f>+A3+A5</f>
        <v>35</v>
      </c>
      <c r="D4" s="41" t="s">
        <v>57</v>
      </c>
      <c r="E4" s="39">
        <f>+A5-A3</f>
        <v>15</v>
      </c>
      <c r="F4" s="41" t="s">
        <v>58</v>
      </c>
      <c r="G4" s="39">
        <f>+A5*A3</f>
        <v>250</v>
      </c>
      <c r="H4" s="41" t="s">
        <v>59</v>
      </c>
      <c r="I4" s="39">
        <f>+A11/A11</f>
        <v>1</v>
      </c>
      <c r="J4" s="41" t="s">
        <v>60</v>
      </c>
      <c r="K4" s="39">
        <f>+A3^A13</f>
        <v>100</v>
      </c>
      <c r="L4" s="41" t="s">
        <v>61</v>
      </c>
      <c r="M4" s="39">
        <f>+A3+A5-(A11+A13)</f>
        <v>-7</v>
      </c>
    </row>
    <row r="5" spans="1:14" x14ac:dyDescent="0.35">
      <c r="A5" s="40">
        <v>25</v>
      </c>
      <c r="B5" s="39"/>
      <c r="C5" s="39"/>
      <c r="D5" s="39"/>
      <c r="E5" s="39"/>
      <c r="F5" s="39"/>
      <c r="G5" s="39"/>
      <c r="H5" s="39"/>
      <c r="I5" s="39"/>
      <c r="J5" s="39"/>
      <c r="K5" s="39"/>
    </row>
    <row r="6" spans="1:14" ht="21" customHeight="1" x14ac:dyDescent="0.35">
      <c r="A6" s="40"/>
      <c r="B6" s="41" t="s">
        <v>62</v>
      </c>
      <c r="C6" s="39">
        <f>+A3+A5+A7+A9</f>
        <v>55</v>
      </c>
      <c r="D6" s="39"/>
      <c r="E6" s="39"/>
      <c r="F6" s="39"/>
      <c r="G6" s="39"/>
      <c r="H6" s="39"/>
      <c r="I6" s="39"/>
      <c r="J6" s="39"/>
      <c r="K6" s="39"/>
    </row>
    <row r="7" spans="1:14" ht="24.75" customHeight="1" x14ac:dyDescent="0.35">
      <c r="A7" s="40">
        <v>12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41" t="s">
        <v>63</v>
      </c>
      <c r="M7" s="39">
        <f>+(A3+A5)*(A11+A13)</f>
        <v>1470</v>
      </c>
    </row>
    <row r="8" spans="1:14" ht="20.25" customHeight="1" x14ac:dyDescent="0.35">
      <c r="A8" s="14"/>
      <c r="B8" s="41" t="s">
        <v>64</v>
      </c>
      <c r="C8" s="39">
        <f>+SUM(A9:A11)</f>
        <v>63</v>
      </c>
      <c r="D8" s="39"/>
      <c r="E8" s="39"/>
      <c r="F8" s="39"/>
      <c r="G8" s="39"/>
      <c r="H8" s="39"/>
      <c r="I8" s="39"/>
      <c r="J8" s="39"/>
      <c r="K8" s="39"/>
    </row>
    <row r="9" spans="1:14" x14ac:dyDescent="0.35">
      <c r="A9" s="40">
        <v>8</v>
      </c>
      <c r="B9" s="39"/>
      <c r="C9" s="39">
        <f>+SUM(A9:A11)+A7</f>
        <v>75</v>
      </c>
      <c r="D9" s="39"/>
      <c r="E9" s="39"/>
      <c r="F9" s="39"/>
      <c r="H9" s="39"/>
      <c r="I9" s="39"/>
      <c r="J9" s="39"/>
      <c r="K9" s="39"/>
      <c r="L9" s="41" t="s">
        <v>65</v>
      </c>
      <c r="M9" s="39">
        <f>+A10*A13+A3-A2</f>
        <v>35</v>
      </c>
    </row>
    <row r="10" spans="1:14" ht="20.25" customHeight="1" x14ac:dyDescent="0.35">
      <c r="A10" s="40">
        <v>15</v>
      </c>
      <c r="B10" s="41" t="s">
        <v>66</v>
      </c>
      <c r="C10" s="39">
        <f>+SUM(A2:A3,A9:A11)</f>
        <v>78</v>
      </c>
      <c r="D10" s="39"/>
      <c r="E10" s="39"/>
      <c r="F10" s="39"/>
      <c r="H10" s="39"/>
      <c r="I10" s="39"/>
      <c r="J10" s="39"/>
      <c r="K10" s="39"/>
    </row>
    <row r="11" spans="1:14" x14ac:dyDescent="0.35">
      <c r="A11" s="40">
        <v>40</v>
      </c>
      <c r="F11" s="39"/>
      <c r="L11" s="41" t="s">
        <v>67</v>
      </c>
      <c r="M11" s="39">
        <f>+A10*A13+A3/A2</f>
        <v>32</v>
      </c>
    </row>
    <row r="12" spans="1:14" x14ac:dyDescent="0.35">
      <c r="A12" s="14"/>
      <c r="B12" s="41" t="s">
        <v>68</v>
      </c>
      <c r="C12" s="39">
        <f>+SUM(A2:A3)+SUM(A9:A11)</f>
        <v>78</v>
      </c>
      <c r="G12" s="39"/>
    </row>
    <row r="13" spans="1:14" ht="22.5" customHeight="1" x14ac:dyDescent="0.35">
      <c r="A13" s="40">
        <v>2</v>
      </c>
      <c r="G13" s="39"/>
      <c r="L13" s="41" t="s">
        <v>69</v>
      </c>
      <c r="M13" s="39">
        <f>+A10*(A13+A3/A2)</f>
        <v>60</v>
      </c>
      <c r="N13">
        <f>+A10*A13</f>
        <v>30</v>
      </c>
    </row>
    <row r="14" spans="1:14" x14ac:dyDescent="0.35">
      <c r="G14" s="39"/>
      <c r="N14">
        <f>+A3/A2</f>
        <v>2</v>
      </c>
    </row>
    <row r="15" spans="1:14" ht="26.25" customHeight="1" x14ac:dyDescent="0.35">
      <c r="G15" s="39"/>
      <c r="L15" s="41" t="s">
        <v>70</v>
      </c>
      <c r="M15" s="39">
        <f>+A10*((A13+A3)/A2)</f>
        <v>36</v>
      </c>
    </row>
    <row r="16" spans="1:14" x14ac:dyDescent="0.35">
      <c r="G16" s="39"/>
    </row>
    <row r="17" spans="1:17" x14ac:dyDescent="0.35">
      <c r="G17" s="39"/>
    </row>
    <row r="18" spans="1:17" x14ac:dyDescent="0.35">
      <c r="A18" s="42" t="s">
        <v>71</v>
      </c>
      <c r="B18" s="42"/>
    </row>
    <row r="19" spans="1:17" x14ac:dyDescent="0.35">
      <c r="I19" s="39"/>
    </row>
    <row r="20" spans="1:17" ht="18.5" x14ac:dyDescent="0.45">
      <c r="B20" s="43" t="s">
        <v>72</v>
      </c>
      <c r="C20" s="44" t="s">
        <v>73</v>
      </c>
      <c r="D20" s="14" t="s">
        <v>74</v>
      </c>
      <c r="E20" t="b">
        <f>5&lt;10</f>
        <v>1</v>
      </c>
      <c r="F20" s="14" t="s">
        <v>75</v>
      </c>
      <c r="G20" t="b">
        <f>5&gt;10</f>
        <v>0</v>
      </c>
      <c r="I20" s="39"/>
      <c r="J20" s="39"/>
      <c r="K20" s="39"/>
      <c r="L20" s="39"/>
      <c r="N20" s="39"/>
      <c r="O20" s="39"/>
      <c r="Q20" s="39"/>
    </row>
    <row r="21" spans="1:17" ht="18.5" x14ac:dyDescent="0.45">
      <c r="B21" s="43" t="s">
        <v>76</v>
      </c>
      <c r="C21" s="44" t="s">
        <v>77</v>
      </c>
      <c r="D21" s="14" t="s">
        <v>78</v>
      </c>
      <c r="E21" t="b">
        <f>10&gt;5</f>
        <v>1</v>
      </c>
      <c r="I21" s="39"/>
    </row>
    <row r="22" spans="1:17" ht="18.5" x14ac:dyDescent="0.45">
      <c r="B22" s="43" t="s">
        <v>79</v>
      </c>
      <c r="C22" s="44" t="s">
        <v>80</v>
      </c>
      <c r="D22" s="14" t="s">
        <v>81</v>
      </c>
      <c r="E22" t="b">
        <f>10=10</f>
        <v>1</v>
      </c>
      <c r="I22" s="39"/>
      <c r="J22" s="39"/>
      <c r="K22" s="39"/>
      <c r="L22" s="39"/>
      <c r="N22" s="39"/>
      <c r="O22" s="39"/>
      <c r="Q22" s="39"/>
    </row>
    <row r="23" spans="1:17" ht="18.5" x14ac:dyDescent="0.45">
      <c r="B23" s="43" t="s">
        <v>82</v>
      </c>
      <c r="C23" s="44" t="s">
        <v>83</v>
      </c>
      <c r="D23" s="14" t="s">
        <v>84</v>
      </c>
      <c r="E23" t="b">
        <f>10&lt;&gt;40</f>
        <v>1</v>
      </c>
      <c r="I23" s="39"/>
    </row>
    <row r="24" spans="1:17" ht="18.5" x14ac:dyDescent="0.45">
      <c r="B24" s="43" t="s">
        <v>85</v>
      </c>
      <c r="C24" s="44" t="s">
        <v>86</v>
      </c>
      <c r="D24" s="14" t="s">
        <v>87</v>
      </c>
      <c r="E24" t="b">
        <f>5&lt;=5</f>
        <v>1</v>
      </c>
      <c r="I24" s="39"/>
    </row>
    <row r="25" spans="1:17" ht="18.5" x14ac:dyDescent="0.45">
      <c r="B25" s="43" t="s">
        <v>88</v>
      </c>
      <c r="C25" s="44" t="s">
        <v>89</v>
      </c>
      <c r="D25" s="14" t="s">
        <v>90</v>
      </c>
      <c r="E25" t="b">
        <f>10&gt;=10</f>
        <v>1</v>
      </c>
      <c r="I25" s="39"/>
    </row>
    <row r="27" spans="1:17" x14ac:dyDescent="0.35">
      <c r="H27" s="39"/>
      <c r="I27" s="39"/>
      <c r="J27" s="39"/>
      <c r="K27" s="39"/>
      <c r="L27" s="39"/>
      <c r="N27" s="39"/>
      <c r="P27" s="3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8206B-356B-471D-9999-05C83C0B53A5}">
  <sheetPr codeName="Hoja9"/>
  <dimension ref="A1:H70"/>
  <sheetViews>
    <sheetView zoomScale="190" zoomScaleNormal="190" workbookViewId="0">
      <selection activeCell="D11" sqref="D11"/>
    </sheetView>
  </sheetViews>
  <sheetFormatPr baseColWidth="10" defaultRowHeight="14.5" x14ac:dyDescent="0.35"/>
  <cols>
    <col min="1" max="1" width="10.90625" bestFit="1" customWidth="1"/>
    <col min="5" max="5" width="6.90625" customWidth="1"/>
    <col min="6" max="6" width="6.36328125" customWidth="1"/>
  </cols>
  <sheetData>
    <row r="1" spans="1:8" x14ac:dyDescent="0.35">
      <c r="A1" s="34" t="s">
        <v>97</v>
      </c>
      <c r="B1" s="34" t="s">
        <v>45</v>
      </c>
      <c r="C1" s="34" t="s">
        <v>195</v>
      </c>
      <c r="D1" s="34" t="s">
        <v>196</v>
      </c>
      <c r="G1" s="34" t="s">
        <v>193</v>
      </c>
      <c r="H1" s="34" t="s">
        <v>194</v>
      </c>
    </row>
    <row r="2" spans="1:8" x14ac:dyDescent="0.35">
      <c r="A2" s="114" t="s">
        <v>96</v>
      </c>
      <c r="B2" s="115">
        <v>7450</v>
      </c>
      <c r="C2" s="115">
        <f>+$B2*G$2</f>
        <v>372.5</v>
      </c>
      <c r="D2" s="115">
        <f>+$B2*H$2</f>
        <v>447</v>
      </c>
      <c r="E2" s="45"/>
      <c r="G2" s="117">
        <v>0.05</v>
      </c>
      <c r="H2" s="116">
        <v>0.06</v>
      </c>
    </row>
    <row r="3" spans="1:8" x14ac:dyDescent="0.35">
      <c r="A3" s="114" t="s">
        <v>95</v>
      </c>
      <c r="B3" s="115">
        <v>8000</v>
      </c>
      <c r="C3" s="115">
        <f>+$B3*G$2</f>
        <v>400</v>
      </c>
      <c r="D3" s="115">
        <f>+$B3*H$2</f>
        <v>480</v>
      </c>
      <c r="E3" s="45"/>
      <c r="F3" s="47"/>
    </row>
    <row r="4" spans="1:8" x14ac:dyDescent="0.35">
      <c r="A4" s="114" t="s">
        <v>94</v>
      </c>
      <c r="B4" s="115">
        <v>5420</v>
      </c>
      <c r="C4" s="115">
        <f t="shared" ref="C4:D7" si="0">+$B4*G$2</f>
        <v>271</v>
      </c>
      <c r="D4" s="115">
        <f t="shared" si="0"/>
        <v>325.2</v>
      </c>
      <c r="F4" s="47"/>
    </row>
    <row r="5" spans="1:8" x14ac:dyDescent="0.35">
      <c r="A5" s="114" t="s">
        <v>93</v>
      </c>
      <c r="B5" s="115">
        <v>2041</v>
      </c>
      <c r="C5" s="115">
        <f t="shared" si="0"/>
        <v>102.05000000000001</v>
      </c>
      <c r="D5" s="115">
        <f t="shared" si="0"/>
        <v>122.46</v>
      </c>
      <c r="F5" s="47"/>
    </row>
    <row r="6" spans="1:8" x14ac:dyDescent="0.35">
      <c r="A6" s="114" t="s">
        <v>92</v>
      </c>
      <c r="B6" s="115">
        <v>3450</v>
      </c>
      <c r="C6" s="115">
        <f t="shared" si="0"/>
        <v>172.5</v>
      </c>
      <c r="D6" s="115">
        <f t="shared" si="0"/>
        <v>207</v>
      </c>
      <c r="F6" s="47"/>
    </row>
    <row r="7" spans="1:8" x14ac:dyDescent="0.35">
      <c r="A7" s="114" t="s">
        <v>91</v>
      </c>
      <c r="B7" s="115">
        <v>8513</v>
      </c>
      <c r="C7" s="115">
        <f t="shared" si="0"/>
        <v>425.65000000000003</v>
      </c>
      <c r="D7" s="115">
        <f t="shared" si="0"/>
        <v>510.78</v>
      </c>
      <c r="F7" s="47"/>
    </row>
    <row r="8" spans="1:8" x14ac:dyDescent="0.35">
      <c r="B8" s="46"/>
      <c r="C8" s="45"/>
    </row>
    <row r="9" spans="1:8" x14ac:dyDescent="0.35">
      <c r="B9" s="46"/>
      <c r="C9" s="45"/>
    </row>
    <row r="10" spans="1:8" x14ac:dyDescent="0.35">
      <c r="B10" s="46"/>
      <c r="C10" s="45"/>
    </row>
    <row r="11" spans="1:8" x14ac:dyDescent="0.35">
      <c r="B11" s="46"/>
      <c r="C11" s="45"/>
    </row>
    <row r="12" spans="1:8" x14ac:dyDescent="0.35">
      <c r="B12" s="46"/>
      <c r="C12" s="45"/>
    </row>
    <row r="13" spans="1:8" x14ac:dyDescent="0.35">
      <c r="B13" s="46"/>
      <c r="C13" s="45"/>
    </row>
    <row r="14" spans="1:8" x14ac:dyDescent="0.35">
      <c r="B14" s="46"/>
      <c r="C14" s="45"/>
    </row>
    <row r="15" spans="1:8" x14ac:dyDescent="0.35">
      <c r="B15" s="46"/>
      <c r="C15" s="45"/>
    </row>
    <row r="16" spans="1:8" x14ac:dyDescent="0.35">
      <c r="B16" s="46"/>
      <c r="C16" s="45"/>
    </row>
    <row r="17" spans="2:3" x14ac:dyDescent="0.35">
      <c r="B17" s="46"/>
      <c r="C17" s="45"/>
    </row>
    <row r="18" spans="2:3" x14ac:dyDescent="0.35">
      <c r="B18" s="46"/>
      <c r="C18" s="45"/>
    </row>
    <row r="19" spans="2:3" x14ac:dyDescent="0.35">
      <c r="B19" s="46"/>
      <c r="C19" s="45"/>
    </row>
    <row r="20" spans="2:3" x14ac:dyDescent="0.35">
      <c r="B20" s="46"/>
      <c r="C20" s="45"/>
    </row>
    <row r="21" spans="2:3" x14ac:dyDescent="0.35">
      <c r="B21" s="46"/>
      <c r="C21" s="45"/>
    </row>
    <row r="22" spans="2:3" x14ac:dyDescent="0.35">
      <c r="B22" s="46"/>
      <c r="C22" s="45"/>
    </row>
    <row r="23" spans="2:3" x14ac:dyDescent="0.35">
      <c r="B23" s="46"/>
      <c r="C23" s="45"/>
    </row>
    <row r="24" spans="2:3" x14ac:dyDescent="0.35">
      <c r="B24" s="46"/>
      <c r="C24" s="45"/>
    </row>
    <row r="25" spans="2:3" x14ac:dyDescent="0.35">
      <c r="B25" s="46"/>
      <c r="C25" s="45"/>
    </row>
    <row r="26" spans="2:3" x14ac:dyDescent="0.35">
      <c r="B26" s="46"/>
      <c r="C26" s="45"/>
    </row>
    <row r="27" spans="2:3" x14ac:dyDescent="0.35">
      <c r="B27" s="46"/>
      <c r="C27" s="45"/>
    </row>
    <row r="28" spans="2:3" x14ac:dyDescent="0.35">
      <c r="B28" s="46"/>
      <c r="C28" s="45"/>
    </row>
    <row r="29" spans="2:3" x14ac:dyDescent="0.35">
      <c r="B29" s="46"/>
      <c r="C29" s="45"/>
    </row>
    <row r="30" spans="2:3" x14ac:dyDescent="0.35">
      <c r="B30" s="46"/>
      <c r="C30" s="45"/>
    </row>
    <row r="31" spans="2:3" x14ac:dyDescent="0.35">
      <c r="B31" s="46"/>
      <c r="C31" s="45"/>
    </row>
    <row r="32" spans="2:3" x14ac:dyDescent="0.35">
      <c r="B32" s="46"/>
      <c r="C32" s="45"/>
    </row>
    <row r="33" spans="2:3" x14ac:dyDescent="0.35">
      <c r="B33" s="46"/>
      <c r="C33" s="45"/>
    </row>
    <row r="34" spans="2:3" x14ac:dyDescent="0.35">
      <c r="B34" s="46"/>
      <c r="C34" s="45"/>
    </row>
    <row r="35" spans="2:3" x14ac:dyDescent="0.35">
      <c r="B35" s="46"/>
      <c r="C35" s="45"/>
    </row>
    <row r="36" spans="2:3" x14ac:dyDescent="0.35">
      <c r="B36" s="46"/>
      <c r="C36" s="45"/>
    </row>
    <row r="37" spans="2:3" x14ac:dyDescent="0.35">
      <c r="B37" s="46"/>
      <c r="C37" s="45"/>
    </row>
    <row r="38" spans="2:3" x14ac:dyDescent="0.35">
      <c r="B38" s="46"/>
      <c r="C38" s="45"/>
    </row>
    <row r="39" spans="2:3" x14ac:dyDescent="0.35">
      <c r="B39" s="46"/>
      <c r="C39" s="45"/>
    </row>
    <row r="40" spans="2:3" x14ac:dyDescent="0.35">
      <c r="B40" s="46"/>
      <c r="C40" s="45"/>
    </row>
    <row r="41" spans="2:3" x14ac:dyDescent="0.35">
      <c r="B41" s="46"/>
      <c r="C41" s="45"/>
    </row>
    <row r="42" spans="2:3" x14ac:dyDescent="0.35">
      <c r="B42" s="46"/>
      <c r="C42" s="45"/>
    </row>
    <row r="43" spans="2:3" x14ac:dyDescent="0.35">
      <c r="B43" s="46"/>
      <c r="C43" s="45"/>
    </row>
    <row r="44" spans="2:3" x14ac:dyDescent="0.35">
      <c r="B44" s="46"/>
      <c r="C44" s="45"/>
    </row>
    <row r="45" spans="2:3" x14ac:dyDescent="0.35">
      <c r="B45" s="46"/>
      <c r="C45" s="45"/>
    </row>
    <row r="46" spans="2:3" x14ac:dyDescent="0.35">
      <c r="B46" s="46"/>
      <c r="C46" s="45"/>
    </row>
    <row r="47" spans="2:3" x14ac:dyDescent="0.35">
      <c r="B47" s="46"/>
      <c r="C47" s="45"/>
    </row>
    <row r="48" spans="2:3" x14ac:dyDescent="0.35">
      <c r="B48" s="46"/>
      <c r="C48" s="45"/>
    </row>
    <row r="49" spans="2:3" x14ac:dyDescent="0.35">
      <c r="B49" s="46"/>
      <c r="C49" s="45"/>
    </row>
    <row r="50" spans="2:3" x14ac:dyDescent="0.35">
      <c r="B50" s="46"/>
      <c r="C50" s="45"/>
    </row>
    <row r="51" spans="2:3" x14ac:dyDescent="0.35">
      <c r="B51" s="46"/>
      <c r="C51" s="45"/>
    </row>
    <row r="52" spans="2:3" x14ac:dyDescent="0.35">
      <c r="B52" s="46"/>
      <c r="C52" s="45"/>
    </row>
    <row r="53" spans="2:3" x14ac:dyDescent="0.35">
      <c r="B53" s="46"/>
      <c r="C53" s="45"/>
    </row>
    <row r="54" spans="2:3" x14ac:dyDescent="0.35">
      <c r="B54" s="46"/>
      <c r="C54" s="45"/>
    </row>
    <row r="55" spans="2:3" x14ac:dyDescent="0.35">
      <c r="B55" s="46"/>
      <c r="C55" s="45"/>
    </row>
    <row r="56" spans="2:3" x14ac:dyDescent="0.35">
      <c r="B56" s="46"/>
      <c r="C56" s="45"/>
    </row>
    <row r="57" spans="2:3" x14ac:dyDescent="0.35">
      <c r="B57" s="46"/>
      <c r="C57" s="45"/>
    </row>
    <row r="58" spans="2:3" x14ac:dyDescent="0.35">
      <c r="B58" s="46"/>
      <c r="C58" s="45"/>
    </row>
    <row r="59" spans="2:3" x14ac:dyDescent="0.35">
      <c r="B59" s="46"/>
      <c r="C59" s="45"/>
    </row>
    <row r="60" spans="2:3" x14ac:dyDescent="0.35">
      <c r="B60" s="46"/>
      <c r="C60" s="45"/>
    </row>
    <row r="61" spans="2:3" x14ac:dyDescent="0.35">
      <c r="B61" s="46"/>
      <c r="C61" s="45"/>
    </row>
    <row r="62" spans="2:3" x14ac:dyDescent="0.35">
      <c r="B62" s="46"/>
      <c r="C62" s="45"/>
    </row>
    <row r="63" spans="2:3" x14ac:dyDescent="0.35">
      <c r="B63" s="46"/>
      <c r="C63" s="45"/>
    </row>
    <row r="64" spans="2:3" x14ac:dyDescent="0.35">
      <c r="B64" s="46"/>
      <c r="C64" s="45"/>
    </row>
    <row r="65" spans="2:3" x14ac:dyDescent="0.35">
      <c r="B65" s="46"/>
      <c r="C65" s="45"/>
    </row>
    <row r="66" spans="2:3" x14ac:dyDescent="0.35">
      <c r="B66" s="46"/>
      <c r="C66" s="45"/>
    </row>
    <row r="67" spans="2:3" x14ac:dyDescent="0.35">
      <c r="B67" s="46"/>
      <c r="C67" s="45"/>
    </row>
    <row r="68" spans="2:3" x14ac:dyDescent="0.35">
      <c r="B68" s="46"/>
      <c r="C68" s="45"/>
    </row>
    <row r="69" spans="2:3" x14ac:dyDescent="0.35">
      <c r="B69" s="46"/>
      <c r="C69" s="45"/>
    </row>
    <row r="70" spans="2:3" x14ac:dyDescent="0.35">
      <c r="B70" s="46"/>
      <c r="C70" s="45"/>
    </row>
  </sheetData>
  <phoneticPr fontId="2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058EE-5D85-49BA-B093-8B7F27AF60C9}">
  <dimension ref="A1:G5"/>
  <sheetViews>
    <sheetView zoomScale="145" zoomScaleNormal="145" workbookViewId="0">
      <selection activeCell="G12" sqref="G12"/>
    </sheetView>
  </sheetViews>
  <sheetFormatPr baseColWidth="10" defaultRowHeight="14.5" x14ac:dyDescent="0.35"/>
  <cols>
    <col min="5" max="10" width="12.1796875" bestFit="1" customWidth="1"/>
  </cols>
  <sheetData>
    <row r="1" spans="1:7" x14ac:dyDescent="0.35">
      <c r="D1" s="34" t="s">
        <v>46</v>
      </c>
      <c r="E1" s="35">
        <v>15000</v>
      </c>
      <c r="F1" s="35">
        <v>18750</v>
      </c>
      <c r="G1" s="35">
        <v>32100</v>
      </c>
    </row>
    <row r="2" spans="1:7" x14ac:dyDescent="0.35">
      <c r="B2" s="34" t="s">
        <v>22</v>
      </c>
      <c r="E2" s="119" t="s">
        <v>22</v>
      </c>
      <c r="F2" s="119"/>
      <c r="G2" s="119"/>
    </row>
    <row r="3" spans="1:7" x14ac:dyDescent="0.35">
      <c r="A3" s="36" t="s">
        <v>47</v>
      </c>
      <c r="B3" s="37">
        <v>0.05</v>
      </c>
      <c r="D3" s="36" t="s">
        <v>47</v>
      </c>
      <c r="E3" s="38"/>
      <c r="F3" s="118"/>
      <c r="G3" s="118"/>
    </row>
    <row r="4" spans="1:7" x14ac:dyDescent="0.35">
      <c r="A4" s="36" t="s">
        <v>48</v>
      </c>
      <c r="B4" s="37">
        <v>0.1</v>
      </c>
      <c r="D4" s="36" t="s">
        <v>48</v>
      </c>
      <c r="E4" s="118"/>
      <c r="F4" s="118"/>
      <c r="G4" s="118"/>
    </row>
    <row r="5" spans="1:7" x14ac:dyDescent="0.35">
      <c r="A5" s="36" t="s">
        <v>49</v>
      </c>
      <c r="B5" s="37">
        <v>0.15</v>
      </c>
      <c r="D5" s="36" t="s">
        <v>49</v>
      </c>
      <c r="E5" s="118"/>
      <c r="F5" s="118"/>
      <c r="G5" s="118"/>
    </row>
  </sheetData>
  <mergeCells count="1">
    <mergeCell ref="E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5C172-5B8E-4AA7-92E2-6B2A04F435B6}">
  <dimension ref="A2:N19"/>
  <sheetViews>
    <sheetView workbookViewId="0">
      <selection activeCell="H15" sqref="H15"/>
    </sheetView>
  </sheetViews>
  <sheetFormatPr baseColWidth="10" defaultRowHeight="12.5" x14ac:dyDescent="0.25"/>
  <cols>
    <col min="1" max="1" width="15.453125" style="17" bestFit="1" customWidth="1"/>
    <col min="2" max="2" width="15.453125" style="17" customWidth="1"/>
    <col min="3" max="3" width="11.90625" style="17" bestFit="1" customWidth="1"/>
    <col min="4" max="4" width="11.54296875" style="17"/>
    <col min="5" max="5" width="22.453125" style="17" bestFit="1" customWidth="1"/>
    <col min="6" max="6" width="23.54296875" style="17" customWidth="1"/>
    <col min="7" max="7" width="21.453125" style="101" customWidth="1"/>
    <col min="8" max="8" width="15.453125" style="17" bestFit="1" customWidth="1"/>
    <col min="9" max="9" width="13.08984375" style="17" bestFit="1" customWidth="1"/>
    <col min="10" max="12" width="11.54296875" style="17"/>
    <col min="13" max="13" width="13.08984375" style="17" bestFit="1" customWidth="1"/>
    <col min="14" max="256" width="11.54296875" style="17"/>
    <col min="257" max="257" width="15.453125" style="17" bestFit="1" customWidth="1"/>
    <col min="258" max="258" width="15.453125" style="17" customWidth="1"/>
    <col min="259" max="259" width="11.90625" style="17" bestFit="1" customWidth="1"/>
    <col min="260" max="260" width="11.54296875" style="17"/>
    <col min="261" max="261" width="22.453125" style="17" bestFit="1" customWidth="1"/>
    <col min="262" max="262" width="23.54296875" style="17" customWidth="1"/>
    <col min="263" max="263" width="11.54296875" style="17"/>
    <col min="264" max="264" width="15.453125" style="17" bestFit="1" customWidth="1"/>
    <col min="265" max="265" width="13.08984375" style="17" bestFit="1" customWidth="1"/>
    <col min="266" max="268" width="11.54296875" style="17"/>
    <col min="269" max="269" width="13.08984375" style="17" bestFit="1" customWidth="1"/>
    <col min="270" max="512" width="11.54296875" style="17"/>
    <col min="513" max="513" width="15.453125" style="17" bestFit="1" customWidth="1"/>
    <col min="514" max="514" width="15.453125" style="17" customWidth="1"/>
    <col min="515" max="515" width="11.90625" style="17" bestFit="1" customWidth="1"/>
    <col min="516" max="516" width="11.54296875" style="17"/>
    <col min="517" max="517" width="22.453125" style="17" bestFit="1" customWidth="1"/>
    <col min="518" max="518" width="23.54296875" style="17" customWidth="1"/>
    <col min="519" max="519" width="11.54296875" style="17"/>
    <col min="520" max="520" width="15.453125" style="17" bestFit="1" customWidth="1"/>
    <col min="521" max="521" width="13.08984375" style="17" bestFit="1" customWidth="1"/>
    <col min="522" max="524" width="11.54296875" style="17"/>
    <col min="525" max="525" width="13.08984375" style="17" bestFit="1" customWidth="1"/>
    <col min="526" max="768" width="11.54296875" style="17"/>
    <col min="769" max="769" width="15.453125" style="17" bestFit="1" customWidth="1"/>
    <col min="770" max="770" width="15.453125" style="17" customWidth="1"/>
    <col min="771" max="771" width="11.90625" style="17" bestFit="1" customWidth="1"/>
    <col min="772" max="772" width="11.54296875" style="17"/>
    <col min="773" max="773" width="22.453125" style="17" bestFit="1" customWidth="1"/>
    <col min="774" max="774" width="23.54296875" style="17" customWidth="1"/>
    <col min="775" max="775" width="11.54296875" style="17"/>
    <col min="776" max="776" width="15.453125" style="17" bestFit="1" customWidth="1"/>
    <col min="777" max="777" width="13.08984375" style="17" bestFit="1" customWidth="1"/>
    <col min="778" max="780" width="11.54296875" style="17"/>
    <col min="781" max="781" width="13.08984375" style="17" bestFit="1" customWidth="1"/>
    <col min="782" max="1024" width="11.54296875" style="17"/>
    <col min="1025" max="1025" width="15.453125" style="17" bestFit="1" customWidth="1"/>
    <col min="1026" max="1026" width="15.453125" style="17" customWidth="1"/>
    <col min="1027" max="1027" width="11.90625" style="17" bestFit="1" customWidth="1"/>
    <col min="1028" max="1028" width="11.54296875" style="17"/>
    <col min="1029" max="1029" width="22.453125" style="17" bestFit="1" customWidth="1"/>
    <col min="1030" max="1030" width="23.54296875" style="17" customWidth="1"/>
    <col min="1031" max="1031" width="11.54296875" style="17"/>
    <col min="1032" max="1032" width="15.453125" style="17" bestFit="1" customWidth="1"/>
    <col min="1033" max="1033" width="13.08984375" style="17" bestFit="1" customWidth="1"/>
    <col min="1034" max="1036" width="11.54296875" style="17"/>
    <col min="1037" max="1037" width="13.08984375" style="17" bestFit="1" customWidth="1"/>
    <col min="1038" max="1280" width="11.54296875" style="17"/>
    <col min="1281" max="1281" width="15.453125" style="17" bestFit="1" customWidth="1"/>
    <col min="1282" max="1282" width="15.453125" style="17" customWidth="1"/>
    <col min="1283" max="1283" width="11.90625" style="17" bestFit="1" customWidth="1"/>
    <col min="1284" max="1284" width="11.54296875" style="17"/>
    <col min="1285" max="1285" width="22.453125" style="17" bestFit="1" customWidth="1"/>
    <col min="1286" max="1286" width="23.54296875" style="17" customWidth="1"/>
    <col min="1287" max="1287" width="11.54296875" style="17"/>
    <col min="1288" max="1288" width="15.453125" style="17" bestFit="1" customWidth="1"/>
    <col min="1289" max="1289" width="13.08984375" style="17" bestFit="1" customWidth="1"/>
    <col min="1290" max="1292" width="11.54296875" style="17"/>
    <col min="1293" max="1293" width="13.08984375" style="17" bestFit="1" customWidth="1"/>
    <col min="1294" max="1536" width="11.54296875" style="17"/>
    <col min="1537" max="1537" width="15.453125" style="17" bestFit="1" customWidth="1"/>
    <col min="1538" max="1538" width="15.453125" style="17" customWidth="1"/>
    <col min="1539" max="1539" width="11.90625" style="17" bestFit="1" customWidth="1"/>
    <col min="1540" max="1540" width="11.54296875" style="17"/>
    <col min="1541" max="1541" width="22.453125" style="17" bestFit="1" customWidth="1"/>
    <col min="1542" max="1542" width="23.54296875" style="17" customWidth="1"/>
    <col min="1543" max="1543" width="11.54296875" style="17"/>
    <col min="1544" max="1544" width="15.453125" style="17" bestFit="1" customWidth="1"/>
    <col min="1545" max="1545" width="13.08984375" style="17" bestFit="1" customWidth="1"/>
    <col min="1546" max="1548" width="11.54296875" style="17"/>
    <col min="1549" max="1549" width="13.08984375" style="17" bestFit="1" customWidth="1"/>
    <col min="1550" max="1792" width="11.54296875" style="17"/>
    <col min="1793" max="1793" width="15.453125" style="17" bestFit="1" customWidth="1"/>
    <col min="1794" max="1794" width="15.453125" style="17" customWidth="1"/>
    <col min="1795" max="1795" width="11.90625" style="17" bestFit="1" customWidth="1"/>
    <col min="1796" max="1796" width="11.54296875" style="17"/>
    <col min="1797" max="1797" width="22.453125" style="17" bestFit="1" customWidth="1"/>
    <col min="1798" max="1798" width="23.54296875" style="17" customWidth="1"/>
    <col min="1799" max="1799" width="11.54296875" style="17"/>
    <col min="1800" max="1800" width="15.453125" style="17" bestFit="1" customWidth="1"/>
    <col min="1801" max="1801" width="13.08984375" style="17" bestFit="1" customWidth="1"/>
    <col min="1802" max="1804" width="11.54296875" style="17"/>
    <col min="1805" max="1805" width="13.08984375" style="17" bestFit="1" customWidth="1"/>
    <col min="1806" max="2048" width="11.54296875" style="17"/>
    <col min="2049" max="2049" width="15.453125" style="17" bestFit="1" customWidth="1"/>
    <col min="2050" max="2050" width="15.453125" style="17" customWidth="1"/>
    <col min="2051" max="2051" width="11.90625" style="17" bestFit="1" customWidth="1"/>
    <col min="2052" max="2052" width="11.54296875" style="17"/>
    <col min="2053" max="2053" width="22.453125" style="17" bestFit="1" customWidth="1"/>
    <col min="2054" max="2054" width="23.54296875" style="17" customWidth="1"/>
    <col min="2055" max="2055" width="11.54296875" style="17"/>
    <col min="2056" max="2056" width="15.453125" style="17" bestFit="1" customWidth="1"/>
    <col min="2057" max="2057" width="13.08984375" style="17" bestFit="1" customWidth="1"/>
    <col min="2058" max="2060" width="11.54296875" style="17"/>
    <col min="2061" max="2061" width="13.08984375" style="17" bestFit="1" customWidth="1"/>
    <col min="2062" max="2304" width="11.54296875" style="17"/>
    <col min="2305" max="2305" width="15.453125" style="17" bestFit="1" customWidth="1"/>
    <col min="2306" max="2306" width="15.453125" style="17" customWidth="1"/>
    <col min="2307" max="2307" width="11.90625" style="17" bestFit="1" customWidth="1"/>
    <col min="2308" max="2308" width="11.54296875" style="17"/>
    <col min="2309" max="2309" width="22.453125" style="17" bestFit="1" customWidth="1"/>
    <col min="2310" max="2310" width="23.54296875" style="17" customWidth="1"/>
    <col min="2311" max="2311" width="11.54296875" style="17"/>
    <col min="2312" max="2312" width="15.453125" style="17" bestFit="1" customWidth="1"/>
    <col min="2313" max="2313" width="13.08984375" style="17" bestFit="1" customWidth="1"/>
    <col min="2314" max="2316" width="11.54296875" style="17"/>
    <col min="2317" max="2317" width="13.08984375" style="17" bestFit="1" customWidth="1"/>
    <col min="2318" max="2560" width="11.54296875" style="17"/>
    <col min="2561" max="2561" width="15.453125" style="17" bestFit="1" customWidth="1"/>
    <col min="2562" max="2562" width="15.453125" style="17" customWidth="1"/>
    <col min="2563" max="2563" width="11.90625" style="17" bestFit="1" customWidth="1"/>
    <col min="2564" max="2564" width="11.54296875" style="17"/>
    <col min="2565" max="2565" width="22.453125" style="17" bestFit="1" customWidth="1"/>
    <col min="2566" max="2566" width="23.54296875" style="17" customWidth="1"/>
    <col min="2567" max="2567" width="11.54296875" style="17"/>
    <col min="2568" max="2568" width="15.453125" style="17" bestFit="1" customWidth="1"/>
    <col min="2569" max="2569" width="13.08984375" style="17" bestFit="1" customWidth="1"/>
    <col min="2570" max="2572" width="11.54296875" style="17"/>
    <col min="2573" max="2573" width="13.08984375" style="17" bestFit="1" customWidth="1"/>
    <col min="2574" max="2816" width="11.54296875" style="17"/>
    <col min="2817" max="2817" width="15.453125" style="17" bestFit="1" customWidth="1"/>
    <col min="2818" max="2818" width="15.453125" style="17" customWidth="1"/>
    <col min="2819" max="2819" width="11.90625" style="17" bestFit="1" customWidth="1"/>
    <col min="2820" max="2820" width="11.54296875" style="17"/>
    <col min="2821" max="2821" width="22.453125" style="17" bestFit="1" customWidth="1"/>
    <col min="2822" max="2822" width="23.54296875" style="17" customWidth="1"/>
    <col min="2823" max="2823" width="11.54296875" style="17"/>
    <col min="2824" max="2824" width="15.453125" style="17" bestFit="1" customWidth="1"/>
    <col min="2825" max="2825" width="13.08984375" style="17" bestFit="1" customWidth="1"/>
    <col min="2826" max="2828" width="11.54296875" style="17"/>
    <col min="2829" max="2829" width="13.08984375" style="17" bestFit="1" customWidth="1"/>
    <col min="2830" max="3072" width="11.54296875" style="17"/>
    <col min="3073" max="3073" width="15.453125" style="17" bestFit="1" customWidth="1"/>
    <col min="3074" max="3074" width="15.453125" style="17" customWidth="1"/>
    <col min="3075" max="3075" width="11.90625" style="17" bestFit="1" customWidth="1"/>
    <col min="3076" max="3076" width="11.54296875" style="17"/>
    <col min="3077" max="3077" width="22.453125" style="17" bestFit="1" customWidth="1"/>
    <col min="3078" max="3078" width="23.54296875" style="17" customWidth="1"/>
    <col min="3079" max="3079" width="11.54296875" style="17"/>
    <col min="3080" max="3080" width="15.453125" style="17" bestFit="1" customWidth="1"/>
    <col min="3081" max="3081" width="13.08984375" style="17" bestFit="1" customWidth="1"/>
    <col min="3082" max="3084" width="11.54296875" style="17"/>
    <col min="3085" max="3085" width="13.08984375" style="17" bestFit="1" customWidth="1"/>
    <col min="3086" max="3328" width="11.54296875" style="17"/>
    <col min="3329" max="3329" width="15.453125" style="17" bestFit="1" customWidth="1"/>
    <col min="3330" max="3330" width="15.453125" style="17" customWidth="1"/>
    <col min="3331" max="3331" width="11.90625" style="17" bestFit="1" customWidth="1"/>
    <col min="3332" max="3332" width="11.54296875" style="17"/>
    <col min="3333" max="3333" width="22.453125" style="17" bestFit="1" customWidth="1"/>
    <col min="3334" max="3334" width="23.54296875" style="17" customWidth="1"/>
    <col min="3335" max="3335" width="11.54296875" style="17"/>
    <col min="3336" max="3336" width="15.453125" style="17" bestFit="1" customWidth="1"/>
    <col min="3337" max="3337" width="13.08984375" style="17" bestFit="1" customWidth="1"/>
    <col min="3338" max="3340" width="11.54296875" style="17"/>
    <col min="3341" max="3341" width="13.08984375" style="17" bestFit="1" customWidth="1"/>
    <col min="3342" max="3584" width="11.54296875" style="17"/>
    <col min="3585" max="3585" width="15.453125" style="17" bestFit="1" customWidth="1"/>
    <col min="3586" max="3586" width="15.453125" style="17" customWidth="1"/>
    <col min="3587" max="3587" width="11.90625" style="17" bestFit="1" customWidth="1"/>
    <col min="3588" max="3588" width="11.54296875" style="17"/>
    <col min="3589" max="3589" width="22.453125" style="17" bestFit="1" customWidth="1"/>
    <col min="3590" max="3590" width="23.54296875" style="17" customWidth="1"/>
    <col min="3591" max="3591" width="11.54296875" style="17"/>
    <col min="3592" max="3592" width="15.453125" style="17" bestFit="1" customWidth="1"/>
    <col min="3593" max="3593" width="13.08984375" style="17" bestFit="1" customWidth="1"/>
    <col min="3594" max="3596" width="11.54296875" style="17"/>
    <col min="3597" max="3597" width="13.08984375" style="17" bestFit="1" customWidth="1"/>
    <col min="3598" max="3840" width="11.54296875" style="17"/>
    <col min="3841" max="3841" width="15.453125" style="17" bestFit="1" customWidth="1"/>
    <col min="3842" max="3842" width="15.453125" style="17" customWidth="1"/>
    <col min="3843" max="3843" width="11.90625" style="17" bestFit="1" customWidth="1"/>
    <col min="3844" max="3844" width="11.54296875" style="17"/>
    <col min="3845" max="3845" width="22.453125" style="17" bestFit="1" customWidth="1"/>
    <col min="3846" max="3846" width="23.54296875" style="17" customWidth="1"/>
    <col min="3847" max="3847" width="11.54296875" style="17"/>
    <col min="3848" max="3848" width="15.453125" style="17" bestFit="1" customWidth="1"/>
    <col min="3849" max="3849" width="13.08984375" style="17" bestFit="1" customWidth="1"/>
    <col min="3850" max="3852" width="11.54296875" style="17"/>
    <col min="3853" max="3853" width="13.08984375" style="17" bestFit="1" customWidth="1"/>
    <col min="3854" max="4096" width="11.54296875" style="17"/>
    <col min="4097" max="4097" width="15.453125" style="17" bestFit="1" customWidth="1"/>
    <col min="4098" max="4098" width="15.453125" style="17" customWidth="1"/>
    <col min="4099" max="4099" width="11.90625" style="17" bestFit="1" customWidth="1"/>
    <col min="4100" max="4100" width="11.54296875" style="17"/>
    <col min="4101" max="4101" width="22.453125" style="17" bestFit="1" customWidth="1"/>
    <col min="4102" max="4102" width="23.54296875" style="17" customWidth="1"/>
    <col min="4103" max="4103" width="11.54296875" style="17"/>
    <col min="4104" max="4104" width="15.453125" style="17" bestFit="1" customWidth="1"/>
    <col min="4105" max="4105" width="13.08984375" style="17" bestFit="1" customWidth="1"/>
    <col min="4106" max="4108" width="11.54296875" style="17"/>
    <col min="4109" max="4109" width="13.08984375" style="17" bestFit="1" customWidth="1"/>
    <col min="4110" max="4352" width="11.54296875" style="17"/>
    <col min="4353" max="4353" width="15.453125" style="17" bestFit="1" customWidth="1"/>
    <col min="4354" max="4354" width="15.453125" style="17" customWidth="1"/>
    <col min="4355" max="4355" width="11.90625" style="17" bestFit="1" customWidth="1"/>
    <col min="4356" max="4356" width="11.54296875" style="17"/>
    <col min="4357" max="4357" width="22.453125" style="17" bestFit="1" customWidth="1"/>
    <col min="4358" max="4358" width="23.54296875" style="17" customWidth="1"/>
    <col min="4359" max="4359" width="11.54296875" style="17"/>
    <col min="4360" max="4360" width="15.453125" style="17" bestFit="1" customWidth="1"/>
    <col min="4361" max="4361" width="13.08984375" style="17" bestFit="1" customWidth="1"/>
    <col min="4362" max="4364" width="11.54296875" style="17"/>
    <col min="4365" max="4365" width="13.08984375" style="17" bestFit="1" customWidth="1"/>
    <col min="4366" max="4608" width="11.54296875" style="17"/>
    <col min="4609" max="4609" width="15.453125" style="17" bestFit="1" customWidth="1"/>
    <col min="4610" max="4610" width="15.453125" style="17" customWidth="1"/>
    <col min="4611" max="4611" width="11.90625" style="17" bestFit="1" customWidth="1"/>
    <col min="4612" max="4612" width="11.54296875" style="17"/>
    <col min="4613" max="4613" width="22.453125" style="17" bestFit="1" customWidth="1"/>
    <col min="4614" max="4614" width="23.54296875" style="17" customWidth="1"/>
    <col min="4615" max="4615" width="11.54296875" style="17"/>
    <col min="4616" max="4616" width="15.453125" style="17" bestFit="1" customWidth="1"/>
    <col min="4617" max="4617" width="13.08984375" style="17" bestFit="1" customWidth="1"/>
    <col min="4618" max="4620" width="11.54296875" style="17"/>
    <col min="4621" max="4621" width="13.08984375" style="17" bestFit="1" customWidth="1"/>
    <col min="4622" max="4864" width="11.54296875" style="17"/>
    <col min="4865" max="4865" width="15.453125" style="17" bestFit="1" customWidth="1"/>
    <col min="4866" max="4866" width="15.453125" style="17" customWidth="1"/>
    <col min="4867" max="4867" width="11.90625" style="17" bestFit="1" customWidth="1"/>
    <col min="4868" max="4868" width="11.54296875" style="17"/>
    <col min="4869" max="4869" width="22.453125" style="17" bestFit="1" customWidth="1"/>
    <col min="4870" max="4870" width="23.54296875" style="17" customWidth="1"/>
    <col min="4871" max="4871" width="11.54296875" style="17"/>
    <col min="4872" max="4872" width="15.453125" style="17" bestFit="1" customWidth="1"/>
    <col min="4873" max="4873" width="13.08984375" style="17" bestFit="1" customWidth="1"/>
    <col min="4874" max="4876" width="11.54296875" style="17"/>
    <col min="4877" max="4877" width="13.08984375" style="17" bestFit="1" customWidth="1"/>
    <col min="4878" max="5120" width="11.54296875" style="17"/>
    <col min="5121" max="5121" width="15.453125" style="17" bestFit="1" customWidth="1"/>
    <col min="5122" max="5122" width="15.453125" style="17" customWidth="1"/>
    <col min="5123" max="5123" width="11.90625" style="17" bestFit="1" customWidth="1"/>
    <col min="5124" max="5124" width="11.54296875" style="17"/>
    <col min="5125" max="5125" width="22.453125" style="17" bestFit="1" customWidth="1"/>
    <col min="5126" max="5126" width="23.54296875" style="17" customWidth="1"/>
    <col min="5127" max="5127" width="11.54296875" style="17"/>
    <col min="5128" max="5128" width="15.453125" style="17" bestFit="1" customWidth="1"/>
    <col min="5129" max="5129" width="13.08984375" style="17" bestFit="1" customWidth="1"/>
    <col min="5130" max="5132" width="11.54296875" style="17"/>
    <col min="5133" max="5133" width="13.08984375" style="17" bestFit="1" customWidth="1"/>
    <col min="5134" max="5376" width="11.54296875" style="17"/>
    <col min="5377" max="5377" width="15.453125" style="17" bestFit="1" customWidth="1"/>
    <col min="5378" max="5378" width="15.453125" style="17" customWidth="1"/>
    <col min="5379" max="5379" width="11.90625" style="17" bestFit="1" customWidth="1"/>
    <col min="5380" max="5380" width="11.54296875" style="17"/>
    <col min="5381" max="5381" width="22.453125" style="17" bestFit="1" customWidth="1"/>
    <col min="5382" max="5382" width="23.54296875" style="17" customWidth="1"/>
    <col min="5383" max="5383" width="11.54296875" style="17"/>
    <col min="5384" max="5384" width="15.453125" style="17" bestFit="1" customWidth="1"/>
    <col min="5385" max="5385" width="13.08984375" style="17" bestFit="1" customWidth="1"/>
    <col min="5386" max="5388" width="11.54296875" style="17"/>
    <col min="5389" max="5389" width="13.08984375" style="17" bestFit="1" customWidth="1"/>
    <col min="5390" max="5632" width="11.54296875" style="17"/>
    <col min="5633" max="5633" width="15.453125" style="17" bestFit="1" customWidth="1"/>
    <col min="5634" max="5634" width="15.453125" style="17" customWidth="1"/>
    <col min="5635" max="5635" width="11.90625" style="17" bestFit="1" customWidth="1"/>
    <col min="5636" max="5636" width="11.54296875" style="17"/>
    <col min="5637" max="5637" width="22.453125" style="17" bestFit="1" customWidth="1"/>
    <col min="5638" max="5638" width="23.54296875" style="17" customWidth="1"/>
    <col min="5639" max="5639" width="11.54296875" style="17"/>
    <col min="5640" max="5640" width="15.453125" style="17" bestFit="1" customWidth="1"/>
    <col min="5641" max="5641" width="13.08984375" style="17" bestFit="1" customWidth="1"/>
    <col min="5642" max="5644" width="11.54296875" style="17"/>
    <col min="5645" max="5645" width="13.08984375" style="17" bestFit="1" customWidth="1"/>
    <col min="5646" max="5888" width="11.54296875" style="17"/>
    <col min="5889" max="5889" width="15.453125" style="17" bestFit="1" customWidth="1"/>
    <col min="5890" max="5890" width="15.453125" style="17" customWidth="1"/>
    <col min="5891" max="5891" width="11.90625" style="17" bestFit="1" customWidth="1"/>
    <col min="5892" max="5892" width="11.54296875" style="17"/>
    <col min="5893" max="5893" width="22.453125" style="17" bestFit="1" customWidth="1"/>
    <col min="5894" max="5894" width="23.54296875" style="17" customWidth="1"/>
    <col min="5895" max="5895" width="11.54296875" style="17"/>
    <col min="5896" max="5896" width="15.453125" style="17" bestFit="1" customWidth="1"/>
    <col min="5897" max="5897" width="13.08984375" style="17" bestFit="1" customWidth="1"/>
    <col min="5898" max="5900" width="11.54296875" style="17"/>
    <col min="5901" max="5901" width="13.08984375" style="17" bestFit="1" customWidth="1"/>
    <col min="5902" max="6144" width="11.54296875" style="17"/>
    <col min="6145" max="6145" width="15.453125" style="17" bestFit="1" customWidth="1"/>
    <col min="6146" max="6146" width="15.453125" style="17" customWidth="1"/>
    <col min="6147" max="6147" width="11.90625" style="17" bestFit="1" customWidth="1"/>
    <col min="6148" max="6148" width="11.54296875" style="17"/>
    <col min="6149" max="6149" width="22.453125" style="17" bestFit="1" customWidth="1"/>
    <col min="6150" max="6150" width="23.54296875" style="17" customWidth="1"/>
    <col min="6151" max="6151" width="11.54296875" style="17"/>
    <col min="6152" max="6152" width="15.453125" style="17" bestFit="1" customWidth="1"/>
    <col min="6153" max="6153" width="13.08984375" style="17" bestFit="1" customWidth="1"/>
    <col min="6154" max="6156" width="11.54296875" style="17"/>
    <col min="6157" max="6157" width="13.08984375" style="17" bestFit="1" customWidth="1"/>
    <col min="6158" max="6400" width="11.54296875" style="17"/>
    <col min="6401" max="6401" width="15.453125" style="17" bestFit="1" customWidth="1"/>
    <col min="6402" max="6402" width="15.453125" style="17" customWidth="1"/>
    <col min="6403" max="6403" width="11.90625" style="17" bestFit="1" customWidth="1"/>
    <col min="6404" max="6404" width="11.54296875" style="17"/>
    <col min="6405" max="6405" width="22.453125" style="17" bestFit="1" customWidth="1"/>
    <col min="6406" max="6406" width="23.54296875" style="17" customWidth="1"/>
    <col min="6407" max="6407" width="11.54296875" style="17"/>
    <col min="6408" max="6408" width="15.453125" style="17" bestFit="1" customWidth="1"/>
    <col min="6409" max="6409" width="13.08984375" style="17" bestFit="1" customWidth="1"/>
    <col min="6410" max="6412" width="11.54296875" style="17"/>
    <col min="6413" max="6413" width="13.08984375" style="17" bestFit="1" customWidth="1"/>
    <col min="6414" max="6656" width="11.54296875" style="17"/>
    <col min="6657" max="6657" width="15.453125" style="17" bestFit="1" customWidth="1"/>
    <col min="6658" max="6658" width="15.453125" style="17" customWidth="1"/>
    <col min="6659" max="6659" width="11.90625" style="17" bestFit="1" customWidth="1"/>
    <col min="6660" max="6660" width="11.54296875" style="17"/>
    <col min="6661" max="6661" width="22.453125" style="17" bestFit="1" customWidth="1"/>
    <col min="6662" max="6662" width="23.54296875" style="17" customWidth="1"/>
    <col min="6663" max="6663" width="11.54296875" style="17"/>
    <col min="6664" max="6664" width="15.453125" style="17" bestFit="1" customWidth="1"/>
    <col min="6665" max="6665" width="13.08984375" style="17" bestFit="1" customWidth="1"/>
    <col min="6666" max="6668" width="11.54296875" style="17"/>
    <col min="6669" max="6669" width="13.08984375" style="17" bestFit="1" customWidth="1"/>
    <col min="6670" max="6912" width="11.54296875" style="17"/>
    <col min="6913" max="6913" width="15.453125" style="17" bestFit="1" customWidth="1"/>
    <col min="6914" max="6914" width="15.453125" style="17" customWidth="1"/>
    <col min="6915" max="6915" width="11.90625" style="17" bestFit="1" customWidth="1"/>
    <col min="6916" max="6916" width="11.54296875" style="17"/>
    <col min="6917" max="6917" width="22.453125" style="17" bestFit="1" customWidth="1"/>
    <col min="6918" max="6918" width="23.54296875" style="17" customWidth="1"/>
    <col min="6919" max="6919" width="11.54296875" style="17"/>
    <col min="6920" max="6920" width="15.453125" style="17" bestFit="1" customWidth="1"/>
    <col min="6921" max="6921" width="13.08984375" style="17" bestFit="1" customWidth="1"/>
    <col min="6922" max="6924" width="11.54296875" style="17"/>
    <col min="6925" max="6925" width="13.08984375" style="17" bestFit="1" customWidth="1"/>
    <col min="6926" max="7168" width="11.54296875" style="17"/>
    <col min="7169" max="7169" width="15.453125" style="17" bestFit="1" customWidth="1"/>
    <col min="7170" max="7170" width="15.453125" style="17" customWidth="1"/>
    <col min="7171" max="7171" width="11.90625" style="17" bestFit="1" customWidth="1"/>
    <col min="7172" max="7172" width="11.54296875" style="17"/>
    <col min="7173" max="7173" width="22.453125" style="17" bestFit="1" customWidth="1"/>
    <col min="7174" max="7174" width="23.54296875" style="17" customWidth="1"/>
    <col min="7175" max="7175" width="11.54296875" style="17"/>
    <col min="7176" max="7176" width="15.453125" style="17" bestFit="1" customWidth="1"/>
    <col min="7177" max="7177" width="13.08984375" style="17" bestFit="1" customWidth="1"/>
    <col min="7178" max="7180" width="11.54296875" style="17"/>
    <col min="7181" max="7181" width="13.08984375" style="17" bestFit="1" customWidth="1"/>
    <col min="7182" max="7424" width="11.54296875" style="17"/>
    <col min="7425" max="7425" width="15.453125" style="17" bestFit="1" customWidth="1"/>
    <col min="7426" max="7426" width="15.453125" style="17" customWidth="1"/>
    <col min="7427" max="7427" width="11.90625" style="17" bestFit="1" customWidth="1"/>
    <col min="7428" max="7428" width="11.54296875" style="17"/>
    <col min="7429" max="7429" width="22.453125" style="17" bestFit="1" customWidth="1"/>
    <col min="7430" max="7430" width="23.54296875" style="17" customWidth="1"/>
    <col min="7431" max="7431" width="11.54296875" style="17"/>
    <col min="7432" max="7432" width="15.453125" style="17" bestFit="1" customWidth="1"/>
    <col min="7433" max="7433" width="13.08984375" style="17" bestFit="1" customWidth="1"/>
    <col min="7434" max="7436" width="11.54296875" style="17"/>
    <col min="7437" max="7437" width="13.08984375" style="17" bestFit="1" customWidth="1"/>
    <col min="7438" max="7680" width="11.54296875" style="17"/>
    <col min="7681" max="7681" width="15.453125" style="17" bestFit="1" customWidth="1"/>
    <col min="7682" max="7682" width="15.453125" style="17" customWidth="1"/>
    <col min="7683" max="7683" width="11.90625" style="17" bestFit="1" customWidth="1"/>
    <col min="7684" max="7684" width="11.54296875" style="17"/>
    <col min="7685" max="7685" width="22.453125" style="17" bestFit="1" customWidth="1"/>
    <col min="7686" max="7686" width="23.54296875" style="17" customWidth="1"/>
    <col min="7687" max="7687" width="11.54296875" style="17"/>
    <col min="7688" max="7688" width="15.453125" style="17" bestFit="1" customWidth="1"/>
    <col min="7689" max="7689" width="13.08984375" style="17" bestFit="1" customWidth="1"/>
    <col min="7690" max="7692" width="11.54296875" style="17"/>
    <col min="7693" max="7693" width="13.08984375" style="17" bestFit="1" customWidth="1"/>
    <col min="7694" max="7936" width="11.54296875" style="17"/>
    <col min="7937" max="7937" width="15.453125" style="17" bestFit="1" customWidth="1"/>
    <col min="7938" max="7938" width="15.453125" style="17" customWidth="1"/>
    <col min="7939" max="7939" width="11.90625" style="17" bestFit="1" customWidth="1"/>
    <col min="7940" max="7940" width="11.54296875" style="17"/>
    <col min="7941" max="7941" width="22.453125" style="17" bestFit="1" customWidth="1"/>
    <col min="7942" max="7942" width="23.54296875" style="17" customWidth="1"/>
    <col min="7943" max="7943" width="11.54296875" style="17"/>
    <col min="7944" max="7944" width="15.453125" style="17" bestFit="1" customWidth="1"/>
    <col min="7945" max="7945" width="13.08984375" style="17" bestFit="1" customWidth="1"/>
    <col min="7946" max="7948" width="11.54296875" style="17"/>
    <col min="7949" max="7949" width="13.08984375" style="17" bestFit="1" customWidth="1"/>
    <col min="7950" max="8192" width="11.54296875" style="17"/>
    <col min="8193" max="8193" width="15.453125" style="17" bestFit="1" customWidth="1"/>
    <col min="8194" max="8194" width="15.453125" style="17" customWidth="1"/>
    <col min="8195" max="8195" width="11.90625" style="17" bestFit="1" customWidth="1"/>
    <col min="8196" max="8196" width="11.54296875" style="17"/>
    <col min="8197" max="8197" width="22.453125" style="17" bestFit="1" customWidth="1"/>
    <col min="8198" max="8198" width="23.54296875" style="17" customWidth="1"/>
    <col min="8199" max="8199" width="11.54296875" style="17"/>
    <col min="8200" max="8200" width="15.453125" style="17" bestFit="1" customWidth="1"/>
    <col min="8201" max="8201" width="13.08984375" style="17" bestFit="1" customWidth="1"/>
    <col min="8202" max="8204" width="11.54296875" style="17"/>
    <col min="8205" max="8205" width="13.08984375" style="17" bestFit="1" customWidth="1"/>
    <col min="8206" max="8448" width="11.54296875" style="17"/>
    <col min="8449" max="8449" width="15.453125" style="17" bestFit="1" customWidth="1"/>
    <col min="8450" max="8450" width="15.453125" style="17" customWidth="1"/>
    <col min="8451" max="8451" width="11.90625" style="17" bestFit="1" customWidth="1"/>
    <col min="8452" max="8452" width="11.54296875" style="17"/>
    <col min="8453" max="8453" width="22.453125" style="17" bestFit="1" customWidth="1"/>
    <col min="8454" max="8454" width="23.54296875" style="17" customWidth="1"/>
    <col min="8455" max="8455" width="11.54296875" style="17"/>
    <col min="8456" max="8456" width="15.453125" style="17" bestFit="1" customWidth="1"/>
    <col min="8457" max="8457" width="13.08984375" style="17" bestFit="1" customWidth="1"/>
    <col min="8458" max="8460" width="11.54296875" style="17"/>
    <col min="8461" max="8461" width="13.08984375" style="17" bestFit="1" customWidth="1"/>
    <col min="8462" max="8704" width="11.54296875" style="17"/>
    <col min="8705" max="8705" width="15.453125" style="17" bestFit="1" customWidth="1"/>
    <col min="8706" max="8706" width="15.453125" style="17" customWidth="1"/>
    <col min="8707" max="8707" width="11.90625" style="17" bestFit="1" customWidth="1"/>
    <col min="8708" max="8708" width="11.54296875" style="17"/>
    <col min="8709" max="8709" width="22.453125" style="17" bestFit="1" customWidth="1"/>
    <col min="8710" max="8710" width="23.54296875" style="17" customWidth="1"/>
    <col min="8711" max="8711" width="11.54296875" style="17"/>
    <col min="8712" max="8712" width="15.453125" style="17" bestFit="1" customWidth="1"/>
    <col min="8713" max="8713" width="13.08984375" style="17" bestFit="1" customWidth="1"/>
    <col min="8714" max="8716" width="11.54296875" style="17"/>
    <col min="8717" max="8717" width="13.08984375" style="17" bestFit="1" customWidth="1"/>
    <col min="8718" max="8960" width="11.54296875" style="17"/>
    <col min="8961" max="8961" width="15.453125" style="17" bestFit="1" customWidth="1"/>
    <col min="8962" max="8962" width="15.453125" style="17" customWidth="1"/>
    <col min="8963" max="8963" width="11.90625" style="17" bestFit="1" customWidth="1"/>
    <col min="8964" max="8964" width="11.54296875" style="17"/>
    <col min="8965" max="8965" width="22.453125" style="17" bestFit="1" customWidth="1"/>
    <col min="8966" max="8966" width="23.54296875" style="17" customWidth="1"/>
    <col min="8967" max="8967" width="11.54296875" style="17"/>
    <col min="8968" max="8968" width="15.453125" style="17" bestFit="1" customWidth="1"/>
    <col min="8969" max="8969" width="13.08984375" style="17" bestFit="1" customWidth="1"/>
    <col min="8970" max="8972" width="11.54296875" style="17"/>
    <col min="8973" max="8973" width="13.08984375" style="17" bestFit="1" customWidth="1"/>
    <col min="8974" max="9216" width="11.54296875" style="17"/>
    <col min="9217" max="9217" width="15.453125" style="17" bestFit="1" customWidth="1"/>
    <col min="9218" max="9218" width="15.453125" style="17" customWidth="1"/>
    <col min="9219" max="9219" width="11.90625" style="17" bestFit="1" customWidth="1"/>
    <col min="9220" max="9220" width="11.54296875" style="17"/>
    <col min="9221" max="9221" width="22.453125" style="17" bestFit="1" customWidth="1"/>
    <col min="9222" max="9222" width="23.54296875" style="17" customWidth="1"/>
    <col min="9223" max="9223" width="11.54296875" style="17"/>
    <col min="9224" max="9224" width="15.453125" style="17" bestFit="1" customWidth="1"/>
    <col min="9225" max="9225" width="13.08984375" style="17" bestFit="1" customWidth="1"/>
    <col min="9226" max="9228" width="11.54296875" style="17"/>
    <col min="9229" max="9229" width="13.08984375" style="17" bestFit="1" customWidth="1"/>
    <col min="9230" max="9472" width="11.54296875" style="17"/>
    <col min="9473" max="9473" width="15.453125" style="17" bestFit="1" customWidth="1"/>
    <col min="9474" max="9474" width="15.453125" style="17" customWidth="1"/>
    <col min="9475" max="9475" width="11.90625" style="17" bestFit="1" customWidth="1"/>
    <col min="9476" max="9476" width="11.54296875" style="17"/>
    <col min="9477" max="9477" width="22.453125" style="17" bestFit="1" customWidth="1"/>
    <col min="9478" max="9478" width="23.54296875" style="17" customWidth="1"/>
    <col min="9479" max="9479" width="11.54296875" style="17"/>
    <col min="9480" max="9480" width="15.453125" style="17" bestFit="1" customWidth="1"/>
    <col min="9481" max="9481" width="13.08984375" style="17" bestFit="1" customWidth="1"/>
    <col min="9482" max="9484" width="11.54296875" style="17"/>
    <col min="9485" max="9485" width="13.08984375" style="17" bestFit="1" customWidth="1"/>
    <col min="9486" max="9728" width="11.54296875" style="17"/>
    <col min="9729" max="9729" width="15.453125" style="17" bestFit="1" customWidth="1"/>
    <col min="9730" max="9730" width="15.453125" style="17" customWidth="1"/>
    <col min="9731" max="9731" width="11.90625" style="17" bestFit="1" customWidth="1"/>
    <col min="9732" max="9732" width="11.54296875" style="17"/>
    <col min="9733" max="9733" width="22.453125" style="17" bestFit="1" customWidth="1"/>
    <col min="9734" max="9734" width="23.54296875" style="17" customWidth="1"/>
    <col min="9735" max="9735" width="11.54296875" style="17"/>
    <col min="9736" max="9736" width="15.453125" style="17" bestFit="1" customWidth="1"/>
    <col min="9737" max="9737" width="13.08984375" style="17" bestFit="1" customWidth="1"/>
    <col min="9738" max="9740" width="11.54296875" style="17"/>
    <col min="9741" max="9741" width="13.08984375" style="17" bestFit="1" customWidth="1"/>
    <col min="9742" max="9984" width="11.54296875" style="17"/>
    <col min="9985" max="9985" width="15.453125" style="17" bestFit="1" customWidth="1"/>
    <col min="9986" max="9986" width="15.453125" style="17" customWidth="1"/>
    <col min="9987" max="9987" width="11.90625" style="17" bestFit="1" customWidth="1"/>
    <col min="9988" max="9988" width="11.54296875" style="17"/>
    <col min="9989" max="9989" width="22.453125" style="17" bestFit="1" customWidth="1"/>
    <col min="9990" max="9990" width="23.54296875" style="17" customWidth="1"/>
    <col min="9991" max="9991" width="11.54296875" style="17"/>
    <col min="9992" max="9992" width="15.453125" style="17" bestFit="1" customWidth="1"/>
    <col min="9993" max="9993" width="13.08984375" style="17" bestFit="1" customWidth="1"/>
    <col min="9994" max="9996" width="11.54296875" style="17"/>
    <col min="9997" max="9997" width="13.08984375" style="17" bestFit="1" customWidth="1"/>
    <col min="9998" max="10240" width="11.54296875" style="17"/>
    <col min="10241" max="10241" width="15.453125" style="17" bestFit="1" customWidth="1"/>
    <col min="10242" max="10242" width="15.453125" style="17" customWidth="1"/>
    <col min="10243" max="10243" width="11.90625" style="17" bestFit="1" customWidth="1"/>
    <col min="10244" max="10244" width="11.54296875" style="17"/>
    <col min="10245" max="10245" width="22.453125" style="17" bestFit="1" customWidth="1"/>
    <col min="10246" max="10246" width="23.54296875" style="17" customWidth="1"/>
    <col min="10247" max="10247" width="11.54296875" style="17"/>
    <col min="10248" max="10248" width="15.453125" style="17" bestFit="1" customWidth="1"/>
    <col min="10249" max="10249" width="13.08984375" style="17" bestFit="1" customWidth="1"/>
    <col min="10250" max="10252" width="11.54296875" style="17"/>
    <col min="10253" max="10253" width="13.08984375" style="17" bestFit="1" customWidth="1"/>
    <col min="10254" max="10496" width="11.54296875" style="17"/>
    <col min="10497" max="10497" width="15.453125" style="17" bestFit="1" customWidth="1"/>
    <col min="10498" max="10498" width="15.453125" style="17" customWidth="1"/>
    <col min="10499" max="10499" width="11.90625" style="17" bestFit="1" customWidth="1"/>
    <col min="10500" max="10500" width="11.54296875" style="17"/>
    <col min="10501" max="10501" width="22.453125" style="17" bestFit="1" customWidth="1"/>
    <col min="10502" max="10502" width="23.54296875" style="17" customWidth="1"/>
    <col min="10503" max="10503" width="11.54296875" style="17"/>
    <col min="10504" max="10504" width="15.453125" style="17" bestFit="1" customWidth="1"/>
    <col min="10505" max="10505" width="13.08984375" style="17" bestFit="1" customWidth="1"/>
    <col min="10506" max="10508" width="11.54296875" style="17"/>
    <col min="10509" max="10509" width="13.08984375" style="17" bestFit="1" customWidth="1"/>
    <col min="10510" max="10752" width="11.54296875" style="17"/>
    <col min="10753" max="10753" width="15.453125" style="17" bestFit="1" customWidth="1"/>
    <col min="10754" max="10754" width="15.453125" style="17" customWidth="1"/>
    <col min="10755" max="10755" width="11.90625" style="17" bestFit="1" customWidth="1"/>
    <col min="10756" max="10756" width="11.54296875" style="17"/>
    <col min="10757" max="10757" width="22.453125" style="17" bestFit="1" customWidth="1"/>
    <col min="10758" max="10758" width="23.54296875" style="17" customWidth="1"/>
    <col min="10759" max="10759" width="11.54296875" style="17"/>
    <col min="10760" max="10760" width="15.453125" style="17" bestFit="1" customWidth="1"/>
    <col min="10761" max="10761" width="13.08984375" style="17" bestFit="1" customWidth="1"/>
    <col min="10762" max="10764" width="11.54296875" style="17"/>
    <col min="10765" max="10765" width="13.08984375" style="17" bestFit="1" customWidth="1"/>
    <col min="10766" max="11008" width="11.54296875" style="17"/>
    <col min="11009" max="11009" width="15.453125" style="17" bestFit="1" customWidth="1"/>
    <col min="11010" max="11010" width="15.453125" style="17" customWidth="1"/>
    <col min="11011" max="11011" width="11.90625" style="17" bestFit="1" customWidth="1"/>
    <col min="11012" max="11012" width="11.54296875" style="17"/>
    <col min="11013" max="11013" width="22.453125" style="17" bestFit="1" customWidth="1"/>
    <col min="11014" max="11014" width="23.54296875" style="17" customWidth="1"/>
    <col min="11015" max="11015" width="11.54296875" style="17"/>
    <col min="11016" max="11016" width="15.453125" style="17" bestFit="1" customWidth="1"/>
    <col min="11017" max="11017" width="13.08984375" style="17" bestFit="1" customWidth="1"/>
    <col min="11018" max="11020" width="11.54296875" style="17"/>
    <col min="11021" max="11021" width="13.08984375" style="17" bestFit="1" customWidth="1"/>
    <col min="11022" max="11264" width="11.54296875" style="17"/>
    <col min="11265" max="11265" width="15.453125" style="17" bestFit="1" customWidth="1"/>
    <col min="11266" max="11266" width="15.453125" style="17" customWidth="1"/>
    <col min="11267" max="11267" width="11.90625" style="17" bestFit="1" customWidth="1"/>
    <col min="11268" max="11268" width="11.54296875" style="17"/>
    <col min="11269" max="11269" width="22.453125" style="17" bestFit="1" customWidth="1"/>
    <col min="11270" max="11270" width="23.54296875" style="17" customWidth="1"/>
    <col min="11271" max="11271" width="11.54296875" style="17"/>
    <col min="11272" max="11272" width="15.453125" style="17" bestFit="1" customWidth="1"/>
    <col min="11273" max="11273" width="13.08984375" style="17" bestFit="1" customWidth="1"/>
    <col min="11274" max="11276" width="11.54296875" style="17"/>
    <col min="11277" max="11277" width="13.08984375" style="17" bestFit="1" customWidth="1"/>
    <col min="11278" max="11520" width="11.54296875" style="17"/>
    <col min="11521" max="11521" width="15.453125" style="17" bestFit="1" customWidth="1"/>
    <col min="11522" max="11522" width="15.453125" style="17" customWidth="1"/>
    <col min="11523" max="11523" width="11.90625" style="17" bestFit="1" customWidth="1"/>
    <col min="11524" max="11524" width="11.54296875" style="17"/>
    <col min="11525" max="11525" width="22.453125" style="17" bestFit="1" customWidth="1"/>
    <col min="11526" max="11526" width="23.54296875" style="17" customWidth="1"/>
    <col min="11527" max="11527" width="11.54296875" style="17"/>
    <col min="11528" max="11528" width="15.453125" style="17" bestFit="1" customWidth="1"/>
    <col min="11529" max="11529" width="13.08984375" style="17" bestFit="1" customWidth="1"/>
    <col min="11530" max="11532" width="11.54296875" style="17"/>
    <col min="11533" max="11533" width="13.08984375" style="17" bestFit="1" customWidth="1"/>
    <col min="11534" max="11776" width="11.54296875" style="17"/>
    <col min="11777" max="11777" width="15.453125" style="17" bestFit="1" customWidth="1"/>
    <col min="11778" max="11778" width="15.453125" style="17" customWidth="1"/>
    <col min="11779" max="11779" width="11.90625" style="17" bestFit="1" customWidth="1"/>
    <col min="11780" max="11780" width="11.54296875" style="17"/>
    <col min="11781" max="11781" width="22.453125" style="17" bestFit="1" customWidth="1"/>
    <col min="11782" max="11782" width="23.54296875" style="17" customWidth="1"/>
    <col min="11783" max="11783" width="11.54296875" style="17"/>
    <col min="11784" max="11784" width="15.453125" style="17" bestFit="1" customWidth="1"/>
    <col min="11785" max="11785" width="13.08984375" style="17" bestFit="1" customWidth="1"/>
    <col min="11786" max="11788" width="11.54296875" style="17"/>
    <col min="11789" max="11789" width="13.08984375" style="17" bestFit="1" customWidth="1"/>
    <col min="11790" max="12032" width="11.54296875" style="17"/>
    <col min="12033" max="12033" width="15.453125" style="17" bestFit="1" customWidth="1"/>
    <col min="12034" max="12034" width="15.453125" style="17" customWidth="1"/>
    <col min="12035" max="12035" width="11.90625" style="17" bestFit="1" customWidth="1"/>
    <col min="12036" max="12036" width="11.54296875" style="17"/>
    <col min="12037" max="12037" width="22.453125" style="17" bestFit="1" customWidth="1"/>
    <col min="12038" max="12038" width="23.54296875" style="17" customWidth="1"/>
    <col min="12039" max="12039" width="11.54296875" style="17"/>
    <col min="12040" max="12040" width="15.453125" style="17" bestFit="1" customWidth="1"/>
    <col min="12041" max="12041" width="13.08984375" style="17" bestFit="1" customWidth="1"/>
    <col min="12042" max="12044" width="11.54296875" style="17"/>
    <col min="12045" max="12045" width="13.08984375" style="17" bestFit="1" customWidth="1"/>
    <col min="12046" max="12288" width="11.54296875" style="17"/>
    <col min="12289" max="12289" width="15.453125" style="17" bestFit="1" customWidth="1"/>
    <col min="12290" max="12290" width="15.453125" style="17" customWidth="1"/>
    <col min="12291" max="12291" width="11.90625" style="17" bestFit="1" customWidth="1"/>
    <col min="12292" max="12292" width="11.54296875" style="17"/>
    <col min="12293" max="12293" width="22.453125" style="17" bestFit="1" customWidth="1"/>
    <col min="12294" max="12294" width="23.54296875" style="17" customWidth="1"/>
    <col min="12295" max="12295" width="11.54296875" style="17"/>
    <col min="12296" max="12296" width="15.453125" style="17" bestFit="1" customWidth="1"/>
    <col min="12297" max="12297" width="13.08984375" style="17" bestFit="1" customWidth="1"/>
    <col min="12298" max="12300" width="11.54296875" style="17"/>
    <col min="12301" max="12301" width="13.08984375" style="17" bestFit="1" customWidth="1"/>
    <col min="12302" max="12544" width="11.54296875" style="17"/>
    <col min="12545" max="12545" width="15.453125" style="17" bestFit="1" customWidth="1"/>
    <col min="12546" max="12546" width="15.453125" style="17" customWidth="1"/>
    <col min="12547" max="12547" width="11.90625" style="17" bestFit="1" customWidth="1"/>
    <col min="12548" max="12548" width="11.54296875" style="17"/>
    <col min="12549" max="12549" width="22.453125" style="17" bestFit="1" customWidth="1"/>
    <col min="12550" max="12550" width="23.54296875" style="17" customWidth="1"/>
    <col min="12551" max="12551" width="11.54296875" style="17"/>
    <col min="12552" max="12552" width="15.453125" style="17" bestFit="1" customWidth="1"/>
    <col min="12553" max="12553" width="13.08984375" style="17" bestFit="1" customWidth="1"/>
    <col min="12554" max="12556" width="11.54296875" style="17"/>
    <col min="12557" max="12557" width="13.08984375" style="17" bestFit="1" customWidth="1"/>
    <col min="12558" max="12800" width="11.54296875" style="17"/>
    <col min="12801" max="12801" width="15.453125" style="17" bestFit="1" customWidth="1"/>
    <col min="12802" max="12802" width="15.453125" style="17" customWidth="1"/>
    <col min="12803" max="12803" width="11.90625" style="17" bestFit="1" customWidth="1"/>
    <col min="12804" max="12804" width="11.54296875" style="17"/>
    <col min="12805" max="12805" width="22.453125" style="17" bestFit="1" customWidth="1"/>
    <col min="12806" max="12806" width="23.54296875" style="17" customWidth="1"/>
    <col min="12807" max="12807" width="11.54296875" style="17"/>
    <col min="12808" max="12808" width="15.453125" style="17" bestFit="1" customWidth="1"/>
    <col min="12809" max="12809" width="13.08984375" style="17" bestFit="1" customWidth="1"/>
    <col min="12810" max="12812" width="11.54296875" style="17"/>
    <col min="12813" max="12813" width="13.08984375" style="17" bestFit="1" customWidth="1"/>
    <col min="12814" max="13056" width="11.54296875" style="17"/>
    <col min="13057" max="13057" width="15.453125" style="17" bestFit="1" customWidth="1"/>
    <col min="13058" max="13058" width="15.453125" style="17" customWidth="1"/>
    <col min="13059" max="13059" width="11.90625" style="17" bestFit="1" customWidth="1"/>
    <col min="13060" max="13060" width="11.54296875" style="17"/>
    <col min="13061" max="13061" width="22.453125" style="17" bestFit="1" customWidth="1"/>
    <col min="13062" max="13062" width="23.54296875" style="17" customWidth="1"/>
    <col min="13063" max="13063" width="11.54296875" style="17"/>
    <col min="13064" max="13064" width="15.453125" style="17" bestFit="1" customWidth="1"/>
    <col min="13065" max="13065" width="13.08984375" style="17" bestFit="1" customWidth="1"/>
    <col min="13066" max="13068" width="11.54296875" style="17"/>
    <col min="13069" max="13069" width="13.08984375" style="17" bestFit="1" customWidth="1"/>
    <col min="13070" max="13312" width="11.54296875" style="17"/>
    <col min="13313" max="13313" width="15.453125" style="17" bestFit="1" customWidth="1"/>
    <col min="13314" max="13314" width="15.453125" style="17" customWidth="1"/>
    <col min="13315" max="13315" width="11.90625" style="17" bestFit="1" customWidth="1"/>
    <col min="13316" max="13316" width="11.54296875" style="17"/>
    <col min="13317" max="13317" width="22.453125" style="17" bestFit="1" customWidth="1"/>
    <col min="13318" max="13318" width="23.54296875" style="17" customWidth="1"/>
    <col min="13319" max="13319" width="11.54296875" style="17"/>
    <col min="13320" max="13320" width="15.453125" style="17" bestFit="1" customWidth="1"/>
    <col min="13321" max="13321" width="13.08984375" style="17" bestFit="1" customWidth="1"/>
    <col min="13322" max="13324" width="11.54296875" style="17"/>
    <col min="13325" max="13325" width="13.08984375" style="17" bestFit="1" customWidth="1"/>
    <col min="13326" max="13568" width="11.54296875" style="17"/>
    <col min="13569" max="13569" width="15.453125" style="17" bestFit="1" customWidth="1"/>
    <col min="13570" max="13570" width="15.453125" style="17" customWidth="1"/>
    <col min="13571" max="13571" width="11.90625" style="17" bestFit="1" customWidth="1"/>
    <col min="13572" max="13572" width="11.54296875" style="17"/>
    <col min="13573" max="13573" width="22.453125" style="17" bestFit="1" customWidth="1"/>
    <col min="13574" max="13574" width="23.54296875" style="17" customWidth="1"/>
    <col min="13575" max="13575" width="11.54296875" style="17"/>
    <col min="13576" max="13576" width="15.453125" style="17" bestFit="1" customWidth="1"/>
    <col min="13577" max="13577" width="13.08984375" style="17" bestFit="1" customWidth="1"/>
    <col min="13578" max="13580" width="11.54296875" style="17"/>
    <col min="13581" max="13581" width="13.08984375" style="17" bestFit="1" customWidth="1"/>
    <col min="13582" max="13824" width="11.54296875" style="17"/>
    <col min="13825" max="13825" width="15.453125" style="17" bestFit="1" customWidth="1"/>
    <col min="13826" max="13826" width="15.453125" style="17" customWidth="1"/>
    <col min="13827" max="13827" width="11.90625" style="17" bestFit="1" customWidth="1"/>
    <col min="13828" max="13828" width="11.54296875" style="17"/>
    <col min="13829" max="13829" width="22.453125" style="17" bestFit="1" customWidth="1"/>
    <col min="13830" max="13830" width="23.54296875" style="17" customWidth="1"/>
    <col min="13831" max="13831" width="11.54296875" style="17"/>
    <col min="13832" max="13832" width="15.453125" style="17" bestFit="1" customWidth="1"/>
    <col min="13833" max="13833" width="13.08984375" style="17" bestFit="1" customWidth="1"/>
    <col min="13834" max="13836" width="11.54296875" style="17"/>
    <col min="13837" max="13837" width="13.08984375" style="17" bestFit="1" customWidth="1"/>
    <col min="13838" max="14080" width="11.54296875" style="17"/>
    <col min="14081" max="14081" width="15.453125" style="17" bestFit="1" customWidth="1"/>
    <col min="14082" max="14082" width="15.453125" style="17" customWidth="1"/>
    <col min="14083" max="14083" width="11.90625" style="17" bestFit="1" customWidth="1"/>
    <col min="14084" max="14084" width="11.54296875" style="17"/>
    <col min="14085" max="14085" width="22.453125" style="17" bestFit="1" customWidth="1"/>
    <col min="14086" max="14086" width="23.54296875" style="17" customWidth="1"/>
    <col min="14087" max="14087" width="11.54296875" style="17"/>
    <col min="14088" max="14088" width="15.453125" style="17" bestFit="1" customWidth="1"/>
    <col min="14089" max="14089" width="13.08984375" style="17" bestFit="1" customWidth="1"/>
    <col min="14090" max="14092" width="11.54296875" style="17"/>
    <col min="14093" max="14093" width="13.08984375" style="17" bestFit="1" customWidth="1"/>
    <col min="14094" max="14336" width="11.54296875" style="17"/>
    <col min="14337" max="14337" width="15.453125" style="17" bestFit="1" customWidth="1"/>
    <col min="14338" max="14338" width="15.453125" style="17" customWidth="1"/>
    <col min="14339" max="14339" width="11.90625" style="17" bestFit="1" customWidth="1"/>
    <col min="14340" max="14340" width="11.54296875" style="17"/>
    <col min="14341" max="14341" width="22.453125" style="17" bestFit="1" customWidth="1"/>
    <col min="14342" max="14342" width="23.54296875" style="17" customWidth="1"/>
    <col min="14343" max="14343" width="11.54296875" style="17"/>
    <col min="14344" max="14344" width="15.453125" style="17" bestFit="1" customWidth="1"/>
    <col min="14345" max="14345" width="13.08984375" style="17" bestFit="1" customWidth="1"/>
    <col min="14346" max="14348" width="11.54296875" style="17"/>
    <col min="14349" max="14349" width="13.08984375" style="17" bestFit="1" customWidth="1"/>
    <col min="14350" max="14592" width="11.54296875" style="17"/>
    <col min="14593" max="14593" width="15.453125" style="17" bestFit="1" customWidth="1"/>
    <col min="14594" max="14594" width="15.453125" style="17" customWidth="1"/>
    <col min="14595" max="14595" width="11.90625" style="17" bestFit="1" customWidth="1"/>
    <col min="14596" max="14596" width="11.54296875" style="17"/>
    <col min="14597" max="14597" width="22.453125" style="17" bestFit="1" customWidth="1"/>
    <col min="14598" max="14598" width="23.54296875" style="17" customWidth="1"/>
    <col min="14599" max="14599" width="11.54296875" style="17"/>
    <col min="14600" max="14600" width="15.453125" style="17" bestFit="1" customWidth="1"/>
    <col min="14601" max="14601" width="13.08984375" style="17" bestFit="1" customWidth="1"/>
    <col min="14602" max="14604" width="11.54296875" style="17"/>
    <col min="14605" max="14605" width="13.08984375" style="17" bestFit="1" customWidth="1"/>
    <col min="14606" max="14848" width="11.54296875" style="17"/>
    <col min="14849" max="14849" width="15.453125" style="17" bestFit="1" customWidth="1"/>
    <col min="14850" max="14850" width="15.453125" style="17" customWidth="1"/>
    <col min="14851" max="14851" width="11.90625" style="17" bestFit="1" customWidth="1"/>
    <col min="14852" max="14852" width="11.54296875" style="17"/>
    <col min="14853" max="14853" width="22.453125" style="17" bestFit="1" customWidth="1"/>
    <col min="14854" max="14854" width="23.54296875" style="17" customWidth="1"/>
    <col min="14855" max="14855" width="11.54296875" style="17"/>
    <col min="14856" max="14856" width="15.453125" style="17" bestFit="1" customWidth="1"/>
    <col min="14857" max="14857" width="13.08984375" style="17" bestFit="1" customWidth="1"/>
    <col min="14858" max="14860" width="11.54296875" style="17"/>
    <col min="14861" max="14861" width="13.08984375" style="17" bestFit="1" customWidth="1"/>
    <col min="14862" max="15104" width="11.54296875" style="17"/>
    <col min="15105" max="15105" width="15.453125" style="17" bestFit="1" customWidth="1"/>
    <col min="15106" max="15106" width="15.453125" style="17" customWidth="1"/>
    <col min="15107" max="15107" width="11.90625" style="17" bestFit="1" customWidth="1"/>
    <col min="15108" max="15108" width="11.54296875" style="17"/>
    <col min="15109" max="15109" width="22.453125" style="17" bestFit="1" customWidth="1"/>
    <col min="15110" max="15110" width="23.54296875" style="17" customWidth="1"/>
    <col min="15111" max="15111" width="11.54296875" style="17"/>
    <col min="15112" max="15112" width="15.453125" style="17" bestFit="1" customWidth="1"/>
    <col min="15113" max="15113" width="13.08984375" style="17" bestFit="1" customWidth="1"/>
    <col min="15114" max="15116" width="11.54296875" style="17"/>
    <col min="15117" max="15117" width="13.08984375" style="17" bestFit="1" customWidth="1"/>
    <col min="15118" max="15360" width="11.54296875" style="17"/>
    <col min="15361" max="15361" width="15.453125" style="17" bestFit="1" customWidth="1"/>
    <col min="15362" max="15362" width="15.453125" style="17" customWidth="1"/>
    <col min="15363" max="15363" width="11.90625" style="17" bestFit="1" customWidth="1"/>
    <col min="15364" max="15364" width="11.54296875" style="17"/>
    <col min="15365" max="15365" width="22.453125" style="17" bestFit="1" customWidth="1"/>
    <col min="15366" max="15366" width="23.54296875" style="17" customWidth="1"/>
    <col min="15367" max="15367" width="11.54296875" style="17"/>
    <col min="15368" max="15368" width="15.453125" style="17" bestFit="1" customWidth="1"/>
    <col min="15369" max="15369" width="13.08984375" style="17" bestFit="1" customWidth="1"/>
    <col min="15370" max="15372" width="11.54296875" style="17"/>
    <col min="15373" max="15373" width="13.08984375" style="17" bestFit="1" customWidth="1"/>
    <col min="15374" max="15616" width="11.54296875" style="17"/>
    <col min="15617" max="15617" width="15.453125" style="17" bestFit="1" customWidth="1"/>
    <col min="15618" max="15618" width="15.453125" style="17" customWidth="1"/>
    <col min="15619" max="15619" width="11.90625" style="17" bestFit="1" customWidth="1"/>
    <col min="15620" max="15620" width="11.54296875" style="17"/>
    <col min="15621" max="15621" width="22.453125" style="17" bestFit="1" customWidth="1"/>
    <col min="15622" max="15622" width="23.54296875" style="17" customWidth="1"/>
    <col min="15623" max="15623" width="11.54296875" style="17"/>
    <col min="15624" max="15624" width="15.453125" style="17" bestFit="1" customWidth="1"/>
    <col min="15625" max="15625" width="13.08984375" style="17" bestFit="1" customWidth="1"/>
    <col min="15626" max="15628" width="11.54296875" style="17"/>
    <col min="15629" max="15629" width="13.08984375" style="17" bestFit="1" customWidth="1"/>
    <col min="15630" max="15872" width="11.54296875" style="17"/>
    <col min="15873" max="15873" width="15.453125" style="17" bestFit="1" customWidth="1"/>
    <col min="15874" max="15874" width="15.453125" style="17" customWidth="1"/>
    <col min="15875" max="15875" width="11.90625" style="17" bestFit="1" customWidth="1"/>
    <col min="15876" max="15876" width="11.54296875" style="17"/>
    <col min="15877" max="15877" width="22.453125" style="17" bestFit="1" customWidth="1"/>
    <col min="15878" max="15878" width="23.54296875" style="17" customWidth="1"/>
    <col min="15879" max="15879" width="11.54296875" style="17"/>
    <col min="15880" max="15880" width="15.453125" style="17" bestFit="1" customWidth="1"/>
    <col min="15881" max="15881" width="13.08984375" style="17" bestFit="1" customWidth="1"/>
    <col min="15882" max="15884" width="11.54296875" style="17"/>
    <col min="15885" max="15885" width="13.08984375" style="17" bestFit="1" customWidth="1"/>
    <col min="15886" max="16128" width="11.54296875" style="17"/>
    <col min="16129" max="16129" width="15.453125" style="17" bestFit="1" customWidth="1"/>
    <col min="16130" max="16130" width="15.453125" style="17" customWidth="1"/>
    <col min="16131" max="16131" width="11.90625" style="17" bestFit="1" customWidth="1"/>
    <col min="16132" max="16132" width="11.54296875" style="17"/>
    <col min="16133" max="16133" width="22.453125" style="17" bestFit="1" customWidth="1"/>
    <col min="16134" max="16134" width="23.54296875" style="17" customWidth="1"/>
    <col min="16135" max="16135" width="11.54296875" style="17"/>
    <col min="16136" max="16136" width="15.453125" style="17" bestFit="1" customWidth="1"/>
    <col min="16137" max="16137" width="13.08984375" style="17" bestFit="1" customWidth="1"/>
    <col min="16138" max="16140" width="11.54296875" style="17"/>
    <col min="16141" max="16141" width="13.08984375" style="17" bestFit="1" customWidth="1"/>
    <col min="16142" max="16384" width="11.54296875" style="17"/>
  </cols>
  <sheetData>
    <row r="2" spans="1:14" ht="13" x14ac:dyDescent="0.3">
      <c r="A2" s="15" t="s">
        <v>22</v>
      </c>
      <c r="B2" s="16">
        <v>2.5000000000000001E-2</v>
      </c>
    </row>
    <row r="3" spans="1:14" ht="26" x14ac:dyDescent="0.3">
      <c r="A3" s="18" t="s">
        <v>23</v>
      </c>
      <c r="B3" s="19">
        <v>540</v>
      </c>
      <c r="C3" s="20"/>
    </row>
    <row r="4" spans="1:14" ht="13" x14ac:dyDescent="0.3">
      <c r="A4" s="21"/>
      <c r="B4" s="22"/>
      <c r="C4" s="23"/>
    </row>
    <row r="5" spans="1:14" ht="26" x14ac:dyDescent="0.25">
      <c r="A5" s="111" t="s">
        <v>24</v>
      </c>
      <c r="B5" s="111" t="s">
        <v>25</v>
      </c>
      <c r="C5" s="24" t="s">
        <v>26</v>
      </c>
      <c r="D5" s="24" t="s">
        <v>27</v>
      </c>
      <c r="E5" s="24" t="s">
        <v>28</v>
      </c>
      <c r="F5" s="111" t="s">
        <v>29</v>
      </c>
      <c r="G5" s="111" t="s">
        <v>192</v>
      </c>
    </row>
    <row r="6" spans="1:14" ht="13" x14ac:dyDescent="0.3">
      <c r="A6" s="25" t="s">
        <v>30</v>
      </c>
      <c r="B6" s="26">
        <v>39846</v>
      </c>
      <c r="C6" s="27">
        <v>30000</v>
      </c>
      <c r="D6" s="28"/>
      <c r="E6" s="28"/>
      <c r="F6" s="109"/>
      <c r="G6" s="112" t="str">
        <f>+IF(F6&gt;15%,E6*1.5%,"")</f>
        <v/>
      </c>
      <c r="I6" s="108"/>
    </row>
    <row r="7" spans="1:14" ht="13" x14ac:dyDescent="0.3">
      <c r="A7" s="25" t="s">
        <v>31</v>
      </c>
      <c r="B7" s="26">
        <v>39886</v>
      </c>
      <c r="C7" s="27">
        <v>45000</v>
      </c>
      <c r="D7" s="28"/>
      <c r="E7" s="28"/>
      <c r="F7" s="109"/>
      <c r="G7" s="112" t="str">
        <f t="shared" ref="G7:G18" si="0">+IF(F7&gt;15%,E7*1.5%,"")</f>
        <v/>
      </c>
      <c r="I7" s="108"/>
    </row>
    <row r="8" spans="1:14" ht="13" x14ac:dyDescent="0.3">
      <c r="A8" s="25" t="s">
        <v>32</v>
      </c>
      <c r="B8" s="26">
        <v>39926</v>
      </c>
      <c r="C8" s="27">
        <v>23400</v>
      </c>
      <c r="D8" s="28"/>
      <c r="E8" s="28"/>
      <c r="F8" s="109"/>
      <c r="G8" s="112" t="str">
        <f t="shared" si="0"/>
        <v/>
      </c>
      <c r="I8" s="108"/>
    </row>
    <row r="9" spans="1:14" ht="13" x14ac:dyDescent="0.3">
      <c r="A9" s="25" t="s">
        <v>33</v>
      </c>
      <c r="B9" s="26">
        <v>39966</v>
      </c>
      <c r="C9" s="27">
        <v>45675</v>
      </c>
      <c r="D9" s="28"/>
      <c r="E9" s="28"/>
      <c r="F9" s="109"/>
      <c r="G9" s="112" t="str">
        <f t="shared" si="0"/>
        <v/>
      </c>
      <c r="I9" s="108"/>
    </row>
    <row r="10" spans="1:14" ht="13" x14ac:dyDescent="0.3">
      <c r="A10" s="25" t="s">
        <v>34</v>
      </c>
      <c r="B10" s="26">
        <v>40006</v>
      </c>
      <c r="C10" s="27">
        <v>48600</v>
      </c>
      <c r="D10" s="28"/>
      <c r="E10" s="28"/>
      <c r="F10" s="109"/>
      <c r="G10" s="112" t="str">
        <f t="shared" si="0"/>
        <v/>
      </c>
      <c r="I10" s="108"/>
    </row>
    <row r="11" spans="1:14" ht="13" x14ac:dyDescent="0.3">
      <c r="A11" s="25" t="s">
        <v>35</v>
      </c>
      <c r="B11" s="26">
        <v>40046</v>
      </c>
      <c r="C11" s="27">
        <v>21000</v>
      </c>
      <c r="D11" s="28"/>
      <c r="E11" s="28"/>
      <c r="F11" s="109"/>
      <c r="G11" s="112" t="str">
        <f t="shared" si="0"/>
        <v/>
      </c>
      <c r="I11" s="108"/>
      <c r="N11" s="29"/>
    </row>
    <row r="12" spans="1:14" ht="13" x14ac:dyDescent="0.3">
      <c r="A12" s="25" t="s">
        <v>36</v>
      </c>
      <c r="B12" s="26">
        <v>40086</v>
      </c>
      <c r="C12" s="27">
        <v>50000</v>
      </c>
      <c r="D12" s="28"/>
      <c r="E12" s="28"/>
      <c r="F12" s="109"/>
      <c r="G12" s="112" t="str">
        <f t="shared" si="0"/>
        <v/>
      </c>
      <c r="I12" s="108"/>
    </row>
    <row r="13" spans="1:14" ht="13" x14ac:dyDescent="0.3">
      <c r="A13" s="25" t="s">
        <v>37</v>
      </c>
      <c r="B13" s="26">
        <v>40126</v>
      </c>
      <c r="C13" s="27">
        <v>25240</v>
      </c>
      <c r="D13" s="28"/>
      <c r="E13" s="28"/>
      <c r="F13" s="109"/>
      <c r="G13" s="112" t="str">
        <f t="shared" si="0"/>
        <v/>
      </c>
      <c r="I13" s="108"/>
    </row>
    <row r="14" spans="1:14" ht="13" x14ac:dyDescent="0.3">
      <c r="A14" s="25" t="s">
        <v>38</v>
      </c>
      <c r="B14" s="26">
        <v>40166</v>
      </c>
      <c r="C14" s="27">
        <v>100000</v>
      </c>
      <c r="D14" s="28"/>
      <c r="E14" s="28"/>
      <c r="F14" s="109"/>
      <c r="G14" s="112" t="str">
        <f t="shared" si="0"/>
        <v/>
      </c>
      <c r="I14" s="108"/>
    </row>
    <row r="15" spans="1:14" ht="13" x14ac:dyDescent="0.3">
      <c r="A15" s="25" t="s">
        <v>39</v>
      </c>
      <c r="B15" s="26">
        <v>40206</v>
      </c>
      <c r="C15" s="27">
        <v>40750</v>
      </c>
      <c r="D15" s="28"/>
      <c r="E15" s="28"/>
      <c r="F15" s="109"/>
      <c r="G15" s="112" t="str">
        <f t="shared" si="0"/>
        <v/>
      </c>
      <c r="H15" s="108"/>
      <c r="I15" s="108"/>
    </row>
    <row r="16" spans="1:14" ht="13" x14ac:dyDescent="0.3">
      <c r="A16" s="25" t="s">
        <v>40</v>
      </c>
      <c r="B16" s="26">
        <v>40246</v>
      </c>
      <c r="C16" s="27">
        <v>27900</v>
      </c>
      <c r="D16" s="28"/>
      <c r="E16" s="28"/>
      <c r="F16" s="109"/>
      <c r="G16" s="112" t="str">
        <f t="shared" si="0"/>
        <v/>
      </c>
      <c r="I16" s="108"/>
    </row>
    <row r="17" spans="1:9" ht="13" x14ac:dyDescent="0.3">
      <c r="A17" s="25" t="s">
        <v>41</v>
      </c>
      <c r="B17" s="26">
        <v>40286</v>
      </c>
      <c r="C17" s="27">
        <v>17850</v>
      </c>
      <c r="D17" s="28"/>
      <c r="E17" s="28"/>
      <c r="F17" s="109"/>
      <c r="G17" s="112" t="str">
        <f t="shared" si="0"/>
        <v/>
      </c>
      <c r="I17" s="108"/>
    </row>
    <row r="18" spans="1:9" ht="13" x14ac:dyDescent="0.3">
      <c r="A18" s="25" t="s">
        <v>42</v>
      </c>
      <c r="B18" s="26">
        <v>40326</v>
      </c>
      <c r="C18" s="27">
        <v>18600</v>
      </c>
      <c r="D18" s="28"/>
      <c r="E18" s="28"/>
      <c r="F18" s="109"/>
      <c r="G18" s="112" t="str">
        <f t="shared" si="0"/>
        <v/>
      </c>
      <c r="I18" s="108"/>
    </row>
    <row r="19" spans="1:9" ht="13" x14ac:dyDescent="0.3">
      <c r="A19" s="30" t="s">
        <v>43</v>
      </c>
      <c r="B19" s="31"/>
      <c r="C19" s="32"/>
      <c r="D19" s="32"/>
      <c r="E19" s="32"/>
      <c r="F19" s="33"/>
      <c r="G19" s="113"/>
    </row>
  </sheetData>
  <conditionalFormatting sqref="F6:F18">
    <cfRule type="cellIs" dxfId="0" priority="1" operator="greaterThan">
      <formula>0.15</formula>
    </cfRule>
  </conditionalFormatting>
  <pageMargins left="0.75" right="0.75" top="1" bottom="1" header="0" footer="0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447F0-8954-4413-B31F-4475031E492C}">
  <dimension ref="B2:I15"/>
  <sheetViews>
    <sheetView showGridLines="0" zoomScale="80" zoomScaleNormal="80" workbookViewId="0">
      <selection activeCell="K22" sqref="K22"/>
    </sheetView>
  </sheetViews>
  <sheetFormatPr baseColWidth="10" defaultColWidth="11.453125" defaultRowHeight="14.5" x14ac:dyDescent="0.35"/>
  <cols>
    <col min="1" max="1" width="11.453125" style="2"/>
    <col min="2" max="3" width="12.36328125" style="2" bestFit="1" customWidth="1"/>
    <col min="4" max="10" width="10.6328125" style="2" customWidth="1"/>
    <col min="11" max="16384" width="11.453125" style="2"/>
  </cols>
  <sheetData>
    <row r="2" spans="2:9" x14ac:dyDescent="0.35">
      <c r="C2" s="1" t="s">
        <v>7</v>
      </c>
      <c r="D2" s="1" t="s">
        <v>8</v>
      </c>
      <c r="E2" s="1" t="s">
        <v>9</v>
      </c>
      <c r="F2" s="1" t="s">
        <v>10</v>
      </c>
      <c r="G2" s="1" t="s">
        <v>12</v>
      </c>
      <c r="H2" s="1" t="s">
        <v>11</v>
      </c>
      <c r="I2" s="1" t="s">
        <v>13</v>
      </c>
    </row>
    <row r="3" spans="2:9" x14ac:dyDescent="0.35">
      <c r="B3" s="7" t="s">
        <v>0</v>
      </c>
      <c r="C3" s="11">
        <v>4</v>
      </c>
      <c r="D3" s="11">
        <v>2</v>
      </c>
      <c r="E3" s="11">
        <v>4</v>
      </c>
      <c r="F3" s="11">
        <v>7</v>
      </c>
      <c r="G3" s="11">
        <v>3</v>
      </c>
      <c r="H3" s="11">
        <v>4</v>
      </c>
      <c r="I3" s="10"/>
    </row>
    <row r="4" spans="2:9" x14ac:dyDescent="0.35">
      <c r="B4" s="7" t="s">
        <v>1</v>
      </c>
      <c r="C4" s="11">
        <v>7</v>
      </c>
      <c r="D4" s="11">
        <v>6</v>
      </c>
      <c r="E4" s="11">
        <v>8</v>
      </c>
      <c r="F4" s="11">
        <v>2</v>
      </c>
      <c r="G4" s="11">
        <v>9</v>
      </c>
      <c r="H4" s="11">
        <v>9</v>
      </c>
      <c r="I4" s="10"/>
    </row>
    <row r="5" spans="2:9" x14ac:dyDescent="0.35">
      <c r="B5" s="7" t="s">
        <v>2</v>
      </c>
      <c r="C5" s="11">
        <v>2</v>
      </c>
      <c r="D5" s="11">
        <v>4</v>
      </c>
      <c r="E5" s="11">
        <v>8</v>
      </c>
      <c r="F5" s="11">
        <v>0</v>
      </c>
      <c r="G5" s="11">
        <v>5</v>
      </c>
      <c r="H5" s="11">
        <v>6</v>
      </c>
      <c r="I5" s="10"/>
    </row>
    <row r="6" spans="2:9" x14ac:dyDescent="0.35">
      <c r="B6" s="7" t="s">
        <v>3</v>
      </c>
      <c r="C6" s="11">
        <v>9</v>
      </c>
      <c r="D6" s="11">
        <v>5</v>
      </c>
      <c r="E6" s="11">
        <v>10</v>
      </c>
      <c r="F6" s="11">
        <v>6</v>
      </c>
      <c r="G6" s="11">
        <v>8</v>
      </c>
      <c r="H6" s="11">
        <v>3</v>
      </c>
      <c r="I6" s="10"/>
    </row>
    <row r="7" spans="2:9" x14ac:dyDescent="0.35">
      <c r="B7" s="7" t="s">
        <v>4</v>
      </c>
      <c r="C7" s="11">
        <v>4</v>
      </c>
      <c r="D7" s="11">
        <v>6</v>
      </c>
      <c r="E7" s="11">
        <v>5</v>
      </c>
      <c r="F7" s="11">
        <v>9</v>
      </c>
      <c r="G7" s="11">
        <v>4</v>
      </c>
      <c r="H7" s="11">
        <v>10</v>
      </c>
      <c r="I7" s="10"/>
    </row>
    <row r="8" spans="2:9" x14ac:dyDescent="0.35">
      <c r="B8" s="7" t="s">
        <v>5</v>
      </c>
      <c r="C8" s="11">
        <v>10</v>
      </c>
      <c r="D8" s="11">
        <v>8</v>
      </c>
      <c r="E8" s="11">
        <v>7</v>
      </c>
      <c r="F8" s="11">
        <v>7</v>
      </c>
      <c r="G8" s="11">
        <v>5</v>
      </c>
      <c r="H8" s="11">
        <v>10</v>
      </c>
      <c r="I8" s="10"/>
    </row>
    <row r="9" spans="2:9" x14ac:dyDescent="0.35">
      <c r="B9" s="7" t="s">
        <v>6</v>
      </c>
      <c r="C9" s="11">
        <v>8</v>
      </c>
      <c r="D9" s="11">
        <v>5</v>
      </c>
      <c r="E9" s="11">
        <v>5</v>
      </c>
      <c r="F9" s="11">
        <v>3</v>
      </c>
      <c r="G9" s="11">
        <v>5</v>
      </c>
      <c r="H9" s="11">
        <v>3</v>
      </c>
      <c r="I9" s="10"/>
    </row>
    <row r="10" spans="2:9" x14ac:dyDescent="0.35">
      <c r="B10" s="4"/>
      <c r="C10" s="5"/>
      <c r="D10" s="5"/>
      <c r="E10" s="5"/>
      <c r="F10" s="5"/>
      <c r="G10" s="5"/>
      <c r="H10" s="5"/>
      <c r="I10" s="5"/>
    </row>
    <row r="11" spans="2:9" x14ac:dyDescent="0.35">
      <c r="B11" s="1" t="s">
        <v>13</v>
      </c>
      <c r="C11" s="9"/>
      <c r="D11" s="9"/>
      <c r="E11" s="9"/>
      <c r="F11" s="9"/>
      <c r="G11" s="9"/>
      <c r="H11" s="9"/>
      <c r="I11" s="10"/>
    </row>
    <row r="12" spans="2:9" x14ac:dyDescent="0.35">
      <c r="B12" s="5"/>
      <c r="C12" s="8"/>
      <c r="D12" s="8"/>
      <c r="E12" s="8"/>
      <c r="F12" s="8"/>
      <c r="G12" s="8"/>
      <c r="H12" s="8"/>
      <c r="I12" s="5"/>
    </row>
    <row r="13" spans="2:9" x14ac:dyDescent="0.35">
      <c r="B13" s="6" t="s">
        <v>14</v>
      </c>
      <c r="C13" s="3"/>
      <c r="D13" s="3"/>
      <c r="E13" s="3"/>
      <c r="F13" s="3"/>
      <c r="G13" s="3"/>
      <c r="H13" s="3"/>
      <c r="I13" s="5"/>
    </row>
    <row r="14" spans="2:9" x14ac:dyDescent="0.35">
      <c r="B14" s="1" t="s">
        <v>15</v>
      </c>
      <c r="C14" s="9"/>
      <c r="D14" s="9"/>
      <c r="E14" s="9"/>
      <c r="F14" s="9"/>
      <c r="G14" s="9"/>
      <c r="H14" s="9"/>
      <c r="I14" s="10"/>
    </row>
    <row r="15" spans="2:9" x14ac:dyDescent="0.35">
      <c r="B15" s="1" t="s">
        <v>16</v>
      </c>
      <c r="C15" s="9"/>
      <c r="D15" s="9"/>
      <c r="E15" s="9"/>
      <c r="F15" s="9"/>
      <c r="G15" s="9"/>
      <c r="H15" s="9"/>
      <c r="I15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B16E2-7AE1-401D-BC2D-E86F0F09632D}">
  <dimension ref="B1:P25"/>
  <sheetViews>
    <sheetView workbookViewId="0">
      <selection activeCell="O6" sqref="O6:P15"/>
    </sheetView>
  </sheetViews>
  <sheetFormatPr baseColWidth="10" defaultColWidth="11.453125" defaultRowHeight="12.5" x14ac:dyDescent="0.25"/>
  <cols>
    <col min="1" max="1" width="3.54296875" style="17" customWidth="1"/>
    <col min="2" max="2" width="20.6328125" style="17" customWidth="1"/>
    <col min="3" max="3" width="12.90625" style="17" bestFit="1" customWidth="1"/>
    <col min="4" max="10" width="11.90625" style="17" bestFit="1" customWidth="1"/>
    <col min="11" max="11" width="12.6328125" style="17" bestFit="1" customWidth="1"/>
    <col min="12" max="12" width="11.90625" style="17" bestFit="1" customWidth="1"/>
    <col min="13" max="13" width="12.08984375" style="17" customWidth="1"/>
    <col min="14" max="14" width="11.90625" style="17" customWidth="1"/>
    <col min="15" max="15" width="16.36328125" style="17" customWidth="1"/>
    <col min="16" max="16" width="13" style="17" customWidth="1"/>
    <col min="17" max="16384" width="11.453125" style="17"/>
  </cols>
  <sheetData>
    <row r="1" spans="2:16" ht="13" thickBot="1" x14ac:dyDescent="0.3"/>
    <row r="2" spans="2:16" ht="15" thickTop="1" thickBot="1" x14ac:dyDescent="0.3">
      <c r="B2" s="48" t="s">
        <v>98</v>
      </c>
      <c r="C2" s="49">
        <f ca="1">+TODAY()</f>
        <v>45568</v>
      </c>
    </row>
    <row r="3" spans="2:16" ht="15" thickTop="1" thickBot="1" x14ac:dyDescent="0.3">
      <c r="B3" s="48" t="s">
        <v>99</v>
      </c>
      <c r="C3" s="50"/>
    </row>
    <row r="4" spans="2:16" ht="23" thickTop="1" thickBot="1" x14ac:dyDescent="0.3">
      <c r="B4" s="120" t="s">
        <v>100</v>
      </c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2"/>
    </row>
    <row r="5" spans="2:16" ht="16.5" thickTop="1" thickBot="1" x14ac:dyDescent="0.3">
      <c r="B5" s="51" t="s">
        <v>101</v>
      </c>
      <c r="C5" s="52" t="s">
        <v>102</v>
      </c>
      <c r="D5" s="52" t="s">
        <v>103</v>
      </c>
      <c r="E5" s="52" t="s">
        <v>104</v>
      </c>
      <c r="F5" s="52" t="s">
        <v>105</v>
      </c>
      <c r="G5" s="52" t="s">
        <v>106</v>
      </c>
      <c r="H5" s="52" t="s">
        <v>107</v>
      </c>
      <c r="I5" s="52" t="s">
        <v>108</v>
      </c>
      <c r="J5" s="52" t="s">
        <v>109</v>
      </c>
      <c r="K5" s="52" t="s">
        <v>110</v>
      </c>
      <c r="L5" s="52" t="s">
        <v>111</v>
      </c>
      <c r="M5" s="52" t="s">
        <v>112</v>
      </c>
      <c r="N5" s="53" t="s">
        <v>113</v>
      </c>
      <c r="O5" s="54" t="s">
        <v>114</v>
      </c>
      <c r="P5" s="54" t="s">
        <v>115</v>
      </c>
    </row>
    <row r="6" spans="2:16" ht="15" thickTop="1" x14ac:dyDescent="0.35">
      <c r="B6" s="55" t="s">
        <v>116</v>
      </c>
      <c r="C6" s="56">
        <v>43423</v>
      </c>
      <c r="D6" s="56">
        <v>53456</v>
      </c>
      <c r="E6" s="56">
        <v>24611</v>
      </c>
      <c r="F6" s="56">
        <v>34722</v>
      </c>
      <c r="G6" s="56">
        <v>73593</v>
      </c>
      <c r="H6" s="56">
        <v>46732</v>
      </c>
      <c r="I6" s="56">
        <v>98272</v>
      </c>
      <c r="J6" s="56">
        <v>34722</v>
      </c>
      <c r="K6" s="56">
        <v>53456</v>
      </c>
      <c r="L6" s="56">
        <v>43423</v>
      </c>
      <c r="M6" s="56">
        <v>73644</v>
      </c>
      <c r="N6" s="57">
        <v>8163</v>
      </c>
      <c r="O6" s="58"/>
      <c r="P6" s="59"/>
    </row>
    <row r="7" spans="2:16" ht="14.5" x14ac:dyDescent="0.35">
      <c r="B7" s="55" t="s">
        <v>117</v>
      </c>
      <c r="C7" s="56">
        <v>82633</v>
      </c>
      <c r="D7" s="56">
        <v>45630</v>
      </c>
      <c r="E7" s="56">
        <v>63671</v>
      </c>
      <c r="F7" s="56">
        <v>38533</v>
      </c>
      <c r="G7" s="56">
        <v>42739</v>
      </c>
      <c r="H7" s="56">
        <v>23551</v>
      </c>
      <c r="I7" s="56">
        <v>28803</v>
      </c>
      <c r="J7" s="56">
        <v>38533</v>
      </c>
      <c r="K7" s="56">
        <v>45630</v>
      </c>
      <c r="L7" s="56">
        <v>182633</v>
      </c>
      <c r="M7" s="56">
        <v>62783</v>
      </c>
      <c r="N7" s="57">
        <v>52738</v>
      </c>
      <c r="O7" s="60"/>
      <c r="P7" s="61"/>
    </row>
    <row r="8" spans="2:16" ht="14.5" x14ac:dyDescent="0.35">
      <c r="B8" s="55" t="s">
        <v>118</v>
      </c>
      <c r="C8" s="56">
        <v>63256</v>
      </c>
      <c r="D8" s="56">
        <v>34532</v>
      </c>
      <c r="E8" s="56">
        <v>84574</v>
      </c>
      <c r="F8" s="56">
        <v>12462</v>
      </c>
      <c r="G8" s="56">
        <v>62943</v>
      </c>
      <c r="H8" s="56">
        <v>75323</v>
      </c>
      <c r="I8" s="56">
        <v>92341</v>
      </c>
      <c r="J8" s="56">
        <v>12462</v>
      </c>
      <c r="K8" s="56">
        <v>34532</v>
      </c>
      <c r="L8" s="56">
        <v>63256</v>
      </c>
      <c r="M8" s="56">
        <v>98762</v>
      </c>
      <c r="N8" s="57">
        <v>42734</v>
      </c>
      <c r="O8" s="60"/>
      <c r="P8" s="61"/>
    </row>
    <row r="9" spans="2:16" ht="14.5" x14ac:dyDescent="0.35">
      <c r="B9" s="55" t="s">
        <v>119</v>
      </c>
      <c r="C9" s="56">
        <v>24633</v>
      </c>
      <c r="D9" s="56">
        <v>12342</v>
      </c>
      <c r="E9" s="56">
        <v>37570</v>
      </c>
      <c r="F9" s="56">
        <v>92643</v>
      </c>
      <c r="G9" s="56">
        <v>97432</v>
      </c>
      <c r="H9" s="56">
        <v>34554</v>
      </c>
      <c r="I9" s="56">
        <v>12452</v>
      </c>
      <c r="J9" s="56">
        <v>92643</v>
      </c>
      <c r="K9" s="56">
        <v>12342</v>
      </c>
      <c r="L9" s="56">
        <v>24633</v>
      </c>
      <c r="M9" s="56">
        <v>24432</v>
      </c>
      <c r="N9" s="57">
        <v>43749</v>
      </c>
      <c r="O9" s="60"/>
      <c r="P9" s="61"/>
    </row>
    <row r="10" spans="2:16" ht="14.5" x14ac:dyDescent="0.35">
      <c r="B10" s="55" t="s">
        <v>120</v>
      </c>
      <c r="C10" s="56">
        <v>36324</v>
      </c>
      <c r="D10" s="56">
        <v>74534</v>
      </c>
      <c r="E10" s="56">
        <v>24722</v>
      </c>
      <c r="F10" s="56">
        <v>12742</v>
      </c>
      <c r="G10" s="56">
        <v>81243</v>
      </c>
      <c r="H10" s="56">
        <v>12344</v>
      </c>
      <c r="I10" s="56">
        <v>63422</v>
      </c>
      <c r="J10" s="56">
        <v>12742</v>
      </c>
      <c r="K10" s="56">
        <v>74534</v>
      </c>
      <c r="L10" s="56">
        <v>36324</v>
      </c>
      <c r="M10" s="56">
        <v>43324</v>
      </c>
      <c r="N10" s="57">
        <v>77354</v>
      </c>
      <c r="O10" s="60"/>
      <c r="P10" s="61"/>
    </row>
    <row r="11" spans="2:16" ht="14.5" x14ac:dyDescent="0.35">
      <c r="B11" s="55" t="s">
        <v>121</v>
      </c>
      <c r="C11" s="56">
        <v>33550</v>
      </c>
      <c r="D11" s="56">
        <v>79242</v>
      </c>
      <c r="E11" s="56">
        <v>74245</v>
      </c>
      <c r="F11" s="56">
        <v>43352</v>
      </c>
      <c r="G11" s="56">
        <v>14454</v>
      </c>
      <c r="H11" s="56">
        <v>97631</v>
      </c>
      <c r="I11" s="56">
        <v>53442</v>
      </c>
      <c r="J11" s="56">
        <v>43352</v>
      </c>
      <c r="K11" s="56">
        <v>79242</v>
      </c>
      <c r="L11" s="56">
        <v>3550</v>
      </c>
      <c r="M11" s="56">
        <v>39274</v>
      </c>
      <c r="N11" s="57">
        <v>19393</v>
      </c>
      <c r="O11" s="60"/>
      <c r="P11" s="61"/>
    </row>
    <row r="12" spans="2:16" ht="14.5" x14ac:dyDescent="0.35">
      <c r="B12" s="55" t="s">
        <v>122</v>
      </c>
      <c r="C12" s="56">
        <v>34421</v>
      </c>
      <c r="D12" s="56">
        <v>13325</v>
      </c>
      <c r="E12" s="56">
        <v>74324</v>
      </c>
      <c r="F12" s="56">
        <v>52743</v>
      </c>
      <c r="G12" s="56">
        <v>53451</v>
      </c>
      <c r="H12" s="56">
        <v>98279</v>
      </c>
      <c r="I12" s="56">
        <v>13442</v>
      </c>
      <c r="J12" s="56">
        <v>52743</v>
      </c>
      <c r="K12" s="56">
        <v>13325</v>
      </c>
      <c r="L12" s="56">
        <v>34421</v>
      </c>
      <c r="M12" s="56">
        <v>72944</v>
      </c>
      <c r="N12" s="57">
        <v>52731</v>
      </c>
      <c r="O12" s="60"/>
      <c r="P12" s="61"/>
    </row>
    <row r="13" spans="2:16" ht="14.5" x14ac:dyDescent="0.35">
      <c r="B13" s="55" t="s">
        <v>123</v>
      </c>
      <c r="C13" s="56">
        <v>14567</v>
      </c>
      <c r="D13" s="56">
        <v>63421</v>
      </c>
      <c r="E13" s="56">
        <v>14352</v>
      </c>
      <c r="F13" s="56">
        <v>85245</v>
      </c>
      <c r="G13" s="56">
        <v>82444</v>
      </c>
      <c r="H13" s="56">
        <v>20480</v>
      </c>
      <c r="I13" s="56">
        <v>63242</v>
      </c>
      <c r="J13" s="56">
        <v>85245</v>
      </c>
      <c r="K13" s="56">
        <v>63421</v>
      </c>
      <c r="L13" s="56">
        <v>14567</v>
      </c>
      <c r="M13" s="56">
        <v>45673</v>
      </c>
      <c r="N13" s="57">
        <v>99334</v>
      </c>
      <c r="O13" s="60"/>
      <c r="P13" s="61"/>
    </row>
    <row r="14" spans="2:16" ht="14.5" x14ac:dyDescent="0.35">
      <c r="B14" s="55" t="s">
        <v>124</v>
      </c>
      <c r="C14" s="56">
        <v>17357</v>
      </c>
      <c r="D14" s="56">
        <v>63513</v>
      </c>
      <c r="E14" s="56">
        <v>83234</v>
      </c>
      <c r="F14" s="56">
        <v>35631</v>
      </c>
      <c r="G14" s="56">
        <v>27531</v>
      </c>
      <c r="H14" s="56">
        <v>86203</v>
      </c>
      <c r="I14" s="56">
        <v>24534</v>
      </c>
      <c r="J14" s="56">
        <v>35631</v>
      </c>
      <c r="K14" s="56">
        <v>63513</v>
      </c>
      <c r="L14" s="56">
        <v>17357</v>
      </c>
      <c r="M14" s="56">
        <v>86533</v>
      </c>
      <c r="N14" s="57">
        <v>13424</v>
      </c>
      <c r="O14" s="60"/>
      <c r="P14" s="61"/>
    </row>
    <row r="15" spans="2:16" ht="15" thickBot="1" x14ac:dyDescent="0.4">
      <c r="B15" s="62" t="s">
        <v>125</v>
      </c>
      <c r="C15" s="63">
        <v>23535</v>
      </c>
      <c r="D15" s="63">
        <v>9235</v>
      </c>
      <c r="E15" s="63">
        <v>13452</v>
      </c>
      <c r="F15" s="63">
        <v>11465</v>
      </c>
      <c r="G15" s="63">
        <v>45673</v>
      </c>
      <c r="H15" s="63">
        <v>40920</v>
      </c>
      <c r="I15" s="63">
        <v>52844</v>
      </c>
      <c r="J15" s="63">
        <v>11465</v>
      </c>
      <c r="K15" s="63">
        <v>19235</v>
      </c>
      <c r="L15" s="63">
        <v>23535</v>
      </c>
      <c r="M15" s="63">
        <v>29393</v>
      </c>
      <c r="N15" s="64">
        <v>67284</v>
      </c>
      <c r="O15" s="65"/>
      <c r="P15" s="66"/>
    </row>
    <row r="16" spans="2:16" ht="13.5" thickTop="1" thickBot="1" x14ac:dyDescent="0.3"/>
    <row r="17" spans="2:14" ht="15.5" thickTop="1" thickBot="1" x14ac:dyDescent="0.4">
      <c r="B17" s="54" t="s">
        <v>126</v>
      </c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</row>
    <row r="18" spans="2:14" ht="15.5" thickTop="1" thickBot="1" x14ac:dyDescent="0.4">
      <c r="B18" s="68" t="s">
        <v>115</v>
      </c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</row>
    <row r="19" spans="2:14" ht="15.5" thickTop="1" thickBot="1" x14ac:dyDescent="0.4">
      <c r="B19" s="68" t="s">
        <v>127</v>
      </c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</row>
    <row r="20" spans="2:14" ht="15" thickTop="1" thickBot="1" x14ac:dyDescent="0.35">
      <c r="B20" s="68" t="s">
        <v>128</v>
      </c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</row>
    <row r="21" spans="2:14" ht="13" thickTop="1" x14ac:dyDescent="0.25">
      <c r="E21" s="72"/>
    </row>
    <row r="25" spans="2:14" x14ac:dyDescent="0.25">
      <c r="D25" s="73"/>
    </row>
  </sheetData>
  <mergeCells count="1">
    <mergeCell ref="B4:N4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5C152-AB2F-47BD-B607-427AE490B50B}">
  <dimension ref="B1:L26"/>
  <sheetViews>
    <sheetView workbookViewId="0">
      <selection activeCell="K21" sqref="K21"/>
    </sheetView>
  </sheetViews>
  <sheetFormatPr baseColWidth="10" defaultColWidth="11.453125" defaultRowHeight="12.5" x14ac:dyDescent="0.25"/>
  <cols>
    <col min="1" max="1" width="5" style="17" customWidth="1"/>
    <col min="2" max="2" width="23.54296875" style="17" customWidth="1"/>
    <col min="3" max="3" width="13.08984375" style="17" bestFit="1" customWidth="1"/>
    <col min="4" max="4" width="13.54296875" style="17" customWidth="1"/>
    <col min="5" max="5" width="15.453125" style="17" customWidth="1"/>
    <col min="6" max="6" width="12.453125" style="17" customWidth="1"/>
    <col min="7" max="7" width="13.54296875" style="17" customWidth="1"/>
    <col min="8" max="8" width="13.453125" style="17" customWidth="1"/>
    <col min="9" max="9" width="12.36328125" style="17" customWidth="1"/>
    <col min="10" max="10" width="12.6328125" style="17" customWidth="1"/>
    <col min="11" max="11" width="20" style="17" customWidth="1"/>
    <col min="12" max="12" width="14.90625" style="17" customWidth="1"/>
    <col min="13" max="16384" width="11.453125" style="17"/>
  </cols>
  <sheetData>
    <row r="1" spans="2:12" ht="13" thickBot="1" x14ac:dyDescent="0.3"/>
    <row r="2" spans="2:12" ht="28.5" customHeight="1" thickBot="1" x14ac:dyDescent="0.3">
      <c r="B2" s="123" t="s">
        <v>129</v>
      </c>
      <c r="C2" s="124"/>
      <c r="D2" s="124"/>
      <c r="E2" s="124"/>
      <c r="F2" s="124"/>
      <c r="G2" s="124"/>
      <c r="H2" s="124"/>
      <c r="I2" s="124"/>
      <c r="J2" s="124"/>
      <c r="K2" s="124"/>
      <c r="L2" s="74"/>
    </row>
    <row r="3" spans="2:12" ht="16.5" customHeight="1" thickBot="1" x14ac:dyDescent="0.3">
      <c r="B3" s="75" t="s">
        <v>130</v>
      </c>
      <c r="C3" s="75" t="s">
        <v>131</v>
      </c>
      <c r="D3" s="75" t="s">
        <v>7</v>
      </c>
      <c r="E3" s="75" t="s">
        <v>8</v>
      </c>
      <c r="F3" s="75" t="s">
        <v>9</v>
      </c>
      <c r="G3" s="75" t="s">
        <v>10</v>
      </c>
      <c r="H3" s="75" t="s">
        <v>12</v>
      </c>
      <c r="I3" s="75" t="s">
        <v>11</v>
      </c>
      <c r="J3" s="75" t="s">
        <v>132</v>
      </c>
      <c r="K3" s="75" t="s">
        <v>133</v>
      </c>
    </row>
    <row r="4" spans="2:12" ht="13" thickBot="1" x14ac:dyDescent="0.3">
      <c r="B4" s="76" t="s">
        <v>134</v>
      </c>
      <c r="C4" s="77"/>
      <c r="D4" s="78">
        <v>6.4</v>
      </c>
      <c r="E4" s="78">
        <v>7.4</v>
      </c>
      <c r="F4" s="78">
        <v>8.1</v>
      </c>
      <c r="G4" s="78">
        <v>7.4</v>
      </c>
      <c r="H4" s="78">
        <v>6.4</v>
      </c>
      <c r="I4" s="78">
        <v>5.2</v>
      </c>
      <c r="J4" s="79">
        <v>3</v>
      </c>
      <c r="K4" s="80"/>
    </row>
    <row r="5" spans="2:12" ht="13" thickBot="1" x14ac:dyDescent="0.3">
      <c r="B5" s="81" t="s">
        <v>135</v>
      </c>
      <c r="C5" s="82"/>
      <c r="D5" s="83">
        <v>4.0999999999999996</v>
      </c>
      <c r="E5" s="83">
        <v>5</v>
      </c>
      <c r="F5" s="83">
        <v>4.8</v>
      </c>
      <c r="G5" s="83">
        <v>6.9</v>
      </c>
      <c r="H5" s="83">
        <v>7.2</v>
      </c>
      <c r="I5" s="83">
        <v>8</v>
      </c>
      <c r="J5" s="84">
        <v>1</v>
      </c>
      <c r="K5" s="80"/>
    </row>
    <row r="6" spans="2:12" ht="13" thickBot="1" x14ac:dyDescent="0.3">
      <c r="B6" s="81" t="s">
        <v>136</v>
      </c>
      <c r="C6" s="82"/>
      <c r="D6" s="83">
        <v>5</v>
      </c>
      <c r="E6" s="83">
        <v>6.6</v>
      </c>
      <c r="F6" s="83">
        <v>7.3</v>
      </c>
      <c r="G6" s="83">
        <v>7</v>
      </c>
      <c r="H6" s="83">
        <v>2.7</v>
      </c>
      <c r="I6" s="83">
        <v>3.5</v>
      </c>
      <c r="J6" s="84">
        <v>5</v>
      </c>
      <c r="K6" s="80"/>
    </row>
    <row r="7" spans="2:12" ht="13" thickBot="1" x14ac:dyDescent="0.3">
      <c r="B7" s="81" t="s">
        <v>137</v>
      </c>
      <c r="C7" s="82"/>
      <c r="D7" s="83">
        <v>5</v>
      </c>
      <c r="E7" s="83">
        <v>5.8</v>
      </c>
      <c r="F7" s="83">
        <v>6.3</v>
      </c>
      <c r="G7" s="83">
        <v>8</v>
      </c>
      <c r="H7" s="83">
        <v>8</v>
      </c>
      <c r="I7" s="83">
        <v>4</v>
      </c>
      <c r="J7" s="84">
        <v>2</v>
      </c>
      <c r="K7" s="80"/>
    </row>
    <row r="8" spans="2:12" ht="13" thickBot="1" x14ac:dyDescent="0.3">
      <c r="B8" s="81" t="s">
        <v>138</v>
      </c>
      <c r="C8" s="82"/>
      <c r="D8" s="83">
        <v>5</v>
      </c>
      <c r="E8" s="83">
        <v>6</v>
      </c>
      <c r="F8" s="83">
        <v>7</v>
      </c>
      <c r="G8" s="83">
        <v>7.2</v>
      </c>
      <c r="H8" s="83">
        <v>4.3</v>
      </c>
      <c r="I8" s="83">
        <v>5.3</v>
      </c>
      <c r="J8" s="84">
        <v>10</v>
      </c>
      <c r="K8" s="80"/>
    </row>
    <row r="9" spans="2:12" ht="13" thickBot="1" x14ac:dyDescent="0.3">
      <c r="B9" s="81" t="s">
        <v>139</v>
      </c>
      <c r="C9" s="82"/>
      <c r="D9" s="83">
        <v>7</v>
      </c>
      <c r="E9" s="83">
        <v>7.2</v>
      </c>
      <c r="F9" s="83">
        <v>8.8000000000000007</v>
      </c>
      <c r="G9" s="83">
        <v>7.5</v>
      </c>
      <c r="H9" s="83">
        <v>8</v>
      </c>
      <c r="I9" s="83">
        <v>9</v>
      </c>
      <c r="J9" s="84">
        <v>2</v>
      </c>
      <c r="K9" s="80"/>
    </row>
    <row r="10" spans="2:12" ht="13" thickBot="1" x14ac:dyDescent="0.3">
      <c r="B10" s="81" t="s">
        <v>140</v>
      </c>
      <c r="C10" s="82"/>
      <c r="D10" s="83">
        <v>5.7</v>
      </c>
      <c r="E10" s="83">
        <v>3</v>
      </c>
      <c r="F10" s="83">
        <v>0</v>
      </c>
      <c r="G10" s="83">
        <v>5.0999999999999996</v>
      </c>
      <c r="H10" s="83">
        <v>6.1</v>
      </c>
      <c r="I10" s="83">
        <v>2.2000000000000002</v>
      </c>
      <c r="J10" s="84">
        <v>0</v>
      </c>
      <c r="K10" s="80"/>
    </row>
    <row r="11" spans="2:12" ht="13" thickBot="1" x14ac:dyDescent="0.3">
      <c r="B11" s="81" t="s">
        <v>141</v>
      </c>
      <c r="C11" s="82"/>
      <c r="D11" s="83">
        <v>6.7</v>
      </c>
      <c r="E11" s="83">
        <v>4.5</v>
      </c>
      <c r="F11" s="83">
        <v>6.2</v>
      </c>
      <c r="G11" s="83">
        <v>5.9</v>
      </c>
      <c r="H11" s="83">
        <v>6.7</v>
      </c>
      <c r="I11" s="83">
        <v>4.5999999999999996</v>
      </c>
      <c r="J11" s="84">
        <v>3</v>
      </c>
      <c r="K11" s="80"/>
    </row>
    <row r="12" spans="2:12" ht="13" thickBot="1" x14ac:dyDescent="0.3">
      <c r="B12" s="81" t="s">
        <v>142</v>
      </c>
      <c r="C12" s="82"/>
      <c r="D12" s="83">
        <v>8.1999999999999993</v>
      </c>
      <c r="E12" s="83">
        <v>9.1999999999999993</v>
      </c>
      <c r="F12" s="83">
        <v>9.8000000000000007</v>
      </c>
      <c r="G12" s="83">
        <v>8.8000000000000007</v>
      </c>
      <c r="H12" s="83">
        <v>7.9</v>
      </c>
      <c r="I12" s="83">
        <v>8.4</v>
      </c>
      <c r="J12" s="84">
        <v>0</v>
      </c>
      <c r="K12" s="80"/>
    </row>
    <row r="13" spans="2:12" ht="13" thickBot="1" x14ac:dyDescent="0.3">
      <c r="B13" s="85" t="s">
        <v>143</v>
      </c>
      <c r="C13" s="86"/>
      <c r="D13" s="87">
        <v>6.2</v>
      </c>
      <c r="E13" s="87">
        <v>3.4</v>
      </c>
      <c r="F13" s="87">
        <v>4.5999999999999996</v>
      </c>
      <c r="G13" s="87">
        <v>2.1</v>
      </c>
      <c r="H13" s="87">
        <v>5</v>
      </c>
      <c r="I13" s="87">
        <v>5.6</v>
      </c>
      <c r="J13" s="88">
        <v>2</v>
      </c>
      <c r="K13" s="89"/>
      <c r="L13" s="90"/>
    </row>
    <row r="14" spans="2:12" ht="13" thickBot="1" x14ac:dyDescent="0.3">
      <c r="B14" s="91"/>
      <c r="C14" s="91"/>
      <c r="D14" s="92"/>
      <c r="E14" s="93"/>
      <c r="F14" s="93"/>
      <c r="G14" s="93"/>
      <c r="H14" s="93"/>
      <c r="I14" s="93"/>
      <c r="J14" s="94"/>
      <c r="K14" s="91"/>
    </row>
    <row r="15" spans="2:12" ht="13.5" thickBot="1" x14ac:dyDescent="0.35">
      <c r="C15" s="95" t="s">
        <v>13</v>
      </c>
      <c r="D15" s="96"/>
      <c r="E15" s="96"/>
      <c r="F15" s="96"/>
      <c r="G15" s="96"/>
      <c r="H15" s="96"/>
      <c r="I15" s="96"/>
      <c r="K15" s="97" t="s">
        <v>144</v>
      </c>
      <c r="L15" s="98"/>
    </row>
    <row r="16" spans="2:12" ht="13.5" thickBot="1" x14ac:dyDescent="0.35">
      <c r="C16" s="95" t="s">
        <v>145</v>
      </c>
      <c r="D16" s="99"/>
      <c r="E16" s="99"/>
      <c r="F16" s="99"/>
      <c r="G16" s="99"/>
      <c r="H16" s="99"/>
      <c r="I16" s="99"/>
      <c r="K16" s="97" t="s">
        <v>146</v>
      </c>
      <c r="L16" s="98"/>
    </row>
    <row r="17" spans="2:9" ht="13.5" thickBot="1" x14ac:dyDescent="0.35">
      <c r="C17" s="95" t="s">
        <v>147</v>
      </c>
      <c r="D17" s="100"/>
      <c r="E17" s="100"/>
      <c r="F17" s="100"/>
      <c r="G17" s="100"/>
      <c r="H17" s="100"/>
      <c r="I17" s="100"/>
    </row>
    <row r="18" spans="2:9" ht="13" x14ac:dyDescent="0.3">
      <c r="C18" s="101"/>
      <c r="E18" s="102"/>
    </row>
    <row r="21" spans="2:9" ht="13" x14ac:dyDescent="0.3">
      <c r="B21" s="22" t="s">
        <v>148</v>
      </c>
    </row>
    <row r="22" spans="2:9" ht="13" x14ac:dyDescent="0.3">
      <c r="B22" s="22" t="s">
        <v>149</v>
      </c>
    </row>
    <row r="23" spans="2:9" ht="13" x14ac:dyDescent="0.3">
      <c r="B23" s="22"/>
    </row>
    <row r="25" spans="2:9" ht="13" x14ac:dyDescent="0.3">
      <c r="B25" s="22"/>
    </row>
    <row r="26" spans="2:9" ht="13" x14ac:dyDescent="0.3">
      <c r="B26" s="22"/>
    </row>
  </sheetData>
  <mergeCells count="1">
    <mergeCell ref="B2:K2"/>
  </mergeCells>
  <pageMargins left="0.75" right="0.75" top="1" bottom="1" header="0" footer="0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C4710-9E0A-474D-938E-62DA29FD5B87}">
  <dimension ref="B2:H26"/>
  <sheetViews>
    <sheetView workbookViewId="0">
      <selection activeCell="G25" sqref="G25"/>
    </sheetView>
  </sheetViews>
  <sheetFormatPr baseColWidth="10" defaultColWidth="11.453125" defaultRowHeight="12.5" x14ac:dyDescent="0.25"/>
  <cols>
    <col min="1" max="1" width="4.6328125" style="17" customWidth="1"/>
    <col min="2" max="3" width="11.453125" style="17"/>
    <col min="4" max="4" width="20.90625" style="17" customWidth="1"/>
    <col min="5" max="5" width="23.6328125" style="17" customWidth="1"/>
    <col min="6" max="6" width="11.453125" style="17" customWidth="1"/>
    <col min="7" max="7" width="55.90625" style="17" customWidth="1"/>
    <col min="8" max="8" width="13.36328125" style="17" customWidth="1"/>
    <col min="9" max="16384" width="11.453125" style="17"/>
  </cols>
  <sheetData>
    <row r="2" spans="2:8" ht="17.5" x14ac:dyDescent="0.35">
      <c r="B2" s="125" t="s">
        <v>150</v>
      </c>
      <c r="C2" s="125"/>
      <c r="D2" s="125"/>
      <c r="E2" s="125"/>
    </row>
    <row r="3" spans="2:8" ht="14" x14ac:dyDescent="0.3">
      <c r="B3" s="103" t="s">
        <v>151</v>
      </c>
      <c r="C3" s="103" t="s">
        <v>152</v>
      </c>
      <c r="D3" s="103" t="s">
        <v>153</v>
      </c>
      <c r="E3" s="103" t="s">
        <v>154</v>
      </c>
    </row>
    <row r="4" spans="2:8" x14ac:dyDescent="0.25">
      <c r="B4" s="104" t="s">
        <v>155</v>
      </c>
      <c r="C4" s="104">
        <v>8</v>
      </c>
      <c r="D4" s="104" t="s">
        <v>156</v>
      </c>
      <c r="E4" s="104" t="s">
        <v>157</v>
      </c>
      <c r="G4" s="105" t="s">
        <v>158</v>
      </c>
      <c r="H4" s="104"/>
    </row>
    <row r="5" spans="2:8" x14ac:dyDescent="0.25">
      <c r="B5" s="104" t="s">
        <v>159</v>
      </c>
      <c r="C5" s="104">
        <v>12</v>
      </c>
      <c r="D5" s="104" t="s">
        <v>160</v>
      </c>
      <c r="E5" s="104"/>
      <c r="H5" s="101"/>
    </row>
    <row r="6" spans="2:8" x14ac:dyDescent="0.25">
      <c r="B6" s="104" t="s">
        <v>161</v>
      </c>
      <c r="C6" s="104">
        <v>7</v>
      </c>
      <c r="D6" s="104" t="s">
        <v>160</v>
      </c>
      <c r="E6" s="104"/>
      <c r="G6" s="105" t="s">
        <v>162</v>
      </c>
      <c r="H6" s="104"/>
    </row>
    <row r="7" spans="2:8" x14ac:dyDescent="0.25">
      <c r="B7" s="104" t="s">
        <v>163</v>
      </c>
      <c r="C7" s="104">
        <v>8</v>
      </c>
      <c r="D7" s="104" t="s">
        <v>164</v>
      </c>
      <c r="E7" s="104" t="s">
        <v>157</v>
      </c>
      <c r="H7" s="101"/>
    </row>
    <row r="8" spans="2:8" x14ac:dyDescent="0.25">
      <c r="B8" s="104" t="s">
        <v>165</v>
      </c>
      <c r="C8" s="104">
        <v>9</v>
      </c>
      <c r="D8" s="104" t="s">
        <v>166</v>
      </c>
      <c r="E8" s="104" t="s">
        <v>157</v>
      </c>
      <c r="G8" s="105" t="s">
        <v>167</v>
      </c>
      <c r="H8" s="104"/>
    </row>
    <row r="9" spans="2:8" x14ac:dyDescent="0.25">
      <c r="B9" s="104" t="s">
        <v>168</v>
      </c>
      <c r="C9" s="104">
        <v>6</v>
      </c>
      <c r="D9" s="104" t="s">
        <v>164</v>
      </c>
      <c r="E9" s="104"/>
      <c r="H9" s="101"/>
    </row>
    <row r="10" spans="2:8" x14ac:dyDescent="0.25">
      <c r="B10" s="104" t="s">
        <v>169</v>
      </c>
      <c r="C10" s="104">
        <v>7</v>
      </c>
      <c r="D10" s="104" t="s">
        <v>156</v>
      </c>
      <c r="E10" s="104" t="s">
        <v>157</v>
      </c>
      <c r="G10" s="105" t="s">
        <v>170</v>
      </c>
      <c r="H10" s="104"/>
    </row>
    <row r="11" spans="2:8" x14ac:dyDescent="0.25">
      <c r="B11" s="104" t="s">
        <v>171</v>
      </c>
      <c r="C11" s="104">
        <v>11</v>
      </c>
      <c r="D11" s="104" t="s">
        <v>156</v>
      </c>
      <c r="E11" s="104" t="s">
        <v>157</v>
      </c>
      <c r="H11" s="101"/>
    </row>
    <row r="12" spans="2:8" x14ac:dyDescent="0.25">
      <c r="B12" s="104" t="s">
        <v>172</v>
      </c>
      <c r="C12" s="104">
        <v>9</v>
      </c>
      <c r="D12" s="104" t="s">
        <v>160</v>
      </c>
      <c r="E12" s="104"/>
      <c r="G12" s="105" t="s">
        <v>173</v>
      </c>
      <c r="H12" s="104"/>
    </row>
    <row r="13" spans="2:8" x14ac:dyDescent="0.25">
      <c r="B13" s="104" t="s">
        <v>174</v>
      </c>
      <c r="C13" s="104">
        <v>10</v>
      </c>
      <c r="D13" s="104" t="s">
        <v>164</v>
      </c>
      <c r="E13" s="104" t="s">
        <v>157</v>
      </c>
      <c r="H13" s="101"/>
    </row>
    <row r="14" spans="2:8" x14ac:dyDescent="0.25">
      <c r="B14" s="104" t="s">
        <v>175</v>
      </c>
      <c r="C14" s="104">
        <v>12</v>
      </c>
      <c r="D14" s="104" t="s">
        <v>160</v>
      </c>
      <c r="E14" s="104"/>
      <c r="G14" s="105" t="s">
        <v>176</v>
      </c>
      <c r="H14" s="104"/>
    </row>
    <row r="15" spans="2:8" x14ac:dyDescent="0.25">
      <c r="B15" s="104" t="s">
        <v>177</v>
      </c>
      <c r="C15" s="104">
        <v>13</v>
      </c>
      <c r="D15" s="104" t="s">
        <v>166</v>
      </c>
      <c r="E15" s="104" t="s">
        <v>157</v>
      </c>
      <c r="H15" s="101"/>
    </row>
    <row r="16" spans="2:8" x14ac:dyDescent="0.25">
      <c r="B16" s="104" t="s">
        <v>178</v>
      </c>
      <c r="C16" s="104">
        <v>8</v>
      </c>
      <c r="D16" s="104" t="s">
        <v>166</v>
      </c>
      <c r="E16" s="104" t="s">
        <v>157</v>
      </c>
      <c r="G16" s="105" t="s">
        <v>179</v>
      </c>
      <c r="H16" s="106"/>
    </row>
    <row r="17" spans="2:8" x14ac:dyDescent="0.25">
      <c r="B17" s="104" t="s">
        <v>180</v>
      </c>
      <c r="C17" s="104">
        <v>7</v>
      </c>
      <c r="D17" s="104" t="s">
        <v>164</v>
      </c>
      <c r="E17" s="104"/>
      <c r="H17" s="101"/>
    </row>
    <row r="18" spans="2:8" x14ac:dyDescent="0.25">
      <c r="B18" s="104" t="s">
        <v>181</v>
      </c>
      <c r="C18" s="104">
        <v>10</v>
      </c>
      <c r="D18" s="104" t="s">
        <v>156</v>
      </c>
      <c r="E18" s="104" t="s">
        <v>157</v>
      </c>
      <c r="G18" s="105" t="s">
        <v>182</v>
      </c>
      <c r="H18" s="104"/>
    </row>
    <row r="19" spans="2:8" x14ac:dyDescent="0.25">
      <c r="B19" s="104" t="s">
        <v>183</v>
      </c>
      <c r="C19" s="104">
        <v>8</v>
      </c>
      <c r="D19" s="104" t="s">
        <v>160</v>
      </c>
      <c r="E19" s="104"/>
      <c r="H19" s="101"/>
    </row>
    <row r="20" spans="2:8" ht="14.5" x14ac:dyDescent="0.35">
      <c r="B20" s="104" t="s">
        <v>184</v>
      </c>
      <c r="C20" s="104">
        <v>9</v>
      </c>
      <c r="D20" s="104" t="s">
        <v>160</v>
      </c>
      <c r="E20" s="104" t="s">
        <v>157</v>
      </c>
      <c r="G20" s="105" t="s">
        <v>185</v>
      </c>
      <c r="H20" s="107"/>
    </row>
    <row r="21" spans="2:8" x14ac:dyDescent="0.25">
      <c r="B21" s="104" t="s">
        <v>186</v>
      </c>
      <c r="C21" s="104">
        <v>9</v>
      </c>
      <c r="D21" s="104" t="s">
        <v>166</v>
      </c>
      <c r="E21" s="104"/>
    </row>
    <row r="22" spans="2:8" x14ac:dyDescent="0.25">
      <c r="B22" s="104" t="s">
        <v>187</v>
      </c>
      <c r="C22" s="104">
        <v>12</v>
      </c>
      <c r="D22" s="104" t="s">
        <v>164</v>
      </c>
      <c r="E22" s="104"/>
    </row>
    <row r="23" spans="2:8" x14ac:dyDescent="0.25">
      <c r="B23" s="104" t="s">
        <v>188</v>
      </c>
      <c r="C23" s="104">
        <v>11</v>
      </c>
      <c r="D23" s="104" t="s">
        <v>156</v>
      </c>
      <c r="E23" s="104" t="s">
        <v>157</v>
      </c>
    </row>
    <row r="24" spans="2:8" x14ac:dyDescent="0.25">
      <c r="B24" s="104" t="s">
        <v>189</v>
      </c>
      <c r="C24" s="104">
        <v>13</v>
      </c>
      <c r="D24" s="104" t="s">
        <v>166</v>
      </c>
      <c r="E24" s="104"/>
    </row>
    <row r="25" spans="2:8" x14ac:dyDescent="0.25">
      <c r="B25" s="104" t="s">
        <v>190</v>
      </c>
      <c r="C25" s="104">
        <v>7</v>
      </c>
      <c r="D25" s="104" t="s">
        <v>156</v>
      </c>
      <c r="E25" s="104" t="s">
        <v>157</v>
      </c>
    </row>
    <row r="26" spans="2:8" x14ac:dyDescent="0.25">
      <c r="B26" s="104" t="s">
        <v>191</v>
      </c>
      <c r="C26" s="104">
        <v>6</v>
      </c>
      <c r="D26" s="104" t="s">
        <v>160</v>
      </c>
      <c r="E26" s="104" t="s">
        <v>157</v>
      </c>
    </row>
  </sheetData>
  <autoFilter ref="B3:E26" xr:uid="{00000000-0009-0000-0000-000001000000}"/>
  <mergeCells count="1">
    <mergeCell ref="B2:E2"/>
  </mergeCells>
  <pageMargins left="0.75" right="0.75" top="1" bottom="1" header="0" footer="0"/>
  <pageSetup paperSize="9" orientation="portrait" horizontalDpi="0" verticalDpi="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48CB9B8-87E2-4964-A8E8-14EB0836C48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2</vt:i4>
      </vt:variant>
    </vt:vector>
  </HeadingPairs>
  <TitlesOfParts>
    <vt:vector size="12" baseType="lpstr">
      <vt:lpstr>OPERACIONES BÁSICAS</vt:lpstr>
      <vt:lpstr>Hoja1</vt:lpstr>
      <vt:lpstr>Fórmulas Básicas &amp; Op. lógicos</vt:lpstr>
      <vt:lpstr>COMISION</vt:lpstr>
      <vt:lpstr>Ref Mixtas</vt:lpstr>
      <vt:lpstr>CÁLCULO EN TABLAS Ejercicio</vt:lpstr>
      <vt:lpstr>TABLA NOTAS Y GRÁFICOS (2)</vt:lpstr>
      <vt:lpstr>Turismo Ejercicio</vt:lpstr>
      <vt:lpstr>Notas Ejercicio</vt:lpstr>
      <vt:lpstr>Contar Ejercicio</vt:lpstr>
      <vt:lpstr>'CÁLCULO EN TABLAS Ejercicio'!Área_de_extracción</vt:lpstr>
      <vt:lpstr>'CÁLCULO EN TABLAS Ejercicio'!Criterios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Palomo</dc:creator>
  <cp:lastModifiedBy>Antonio Ruiz</cp:lastModifiedBy>
  <dcterms:created xsi:type="dcterms:W3CDTF">2023-11-26T09:00:24Z</dcterms:created>
  <dcterms:modified xsi:type="dcterms:W3CDTF">2024-10-03T12:03:28Z</dcterms:modified>
</cp:coreProperties>
</file>